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Line Pay Online Project\"/>
    </mc:Choice>
  </mc:AlternateContent>
  <bookViews>
    <workbookView xWindow="0" yWindow="0" windowWidth="24000" windowHeight="9735" tabRatio="548"/>
  </bookViews>
  <sheets>
    <sheet name="Detail" sheetId="32" r:id="rId1"/>
    <sheet name="Setting" sheetId="10" r:id="rId2"/>
    <sheet name="use_guide" sheetId="28" r:id="rId3"/>
  </sheets>
  <externalReferences>
    <externalReference r:id="rId4"/>
  </externalReferences>
  <definedNames>
    <definedName name="Excel_BuiltIn_Print_Titles">NA()</definedName>
    <definedName name="Holiday">Setting!$C$5:$C$104</definedName>
    <definedName name="_xlnm.Print_Area" localSheetId="0">Detail!$B$1:$CH$54</definedName>
    <definedName name="_xlnm.Print_Titles" localSheetId="0">Detail!$1:$10</definedName>
    <definedName name="syupo">[1]リスト!$H$2:$H$4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32" l="1"/>
  <c r="H11" i="32"/>
  <c r="I11" i="32"/>
  <c r="J11" i="32"/>
  <c r="K11" i="32"/>
  <c r="L11" i="32" s="1"/>
  <c r="M11" i="32"/>
  <c r="N11" i="32" s="1"/>
  <c r="G13" i="32"/>
  <c r="H13" i="32"/>
  <c r="I13" i="32"/>
  <c r="J13" i="32"/>
  <c r="P13" i="32" s="1"/>
  <c r="K13" i="32"/>
  <c r="L13" i="32"/>
  <c r="M13" i="32"/>
  <c r="N13" i="32"/>
  <c r="G15" i="32"/>
  <c r="H15" i="32"/>
  <c r="I15" i="32"/>
  <c r="J15" i="32"/>
  <c r="P15" i="32" s="1"/>
  <c r="K15" i="32"/>
  <c r="L15" i="32" s="1"/>
  <c r="M15" i="32"/>
  <c r="N15" i="32" s="1"/>
  <c r="G17" i="32"/>
  <c r="H17" i="32"/>
  <c r="I17" i="32"/>
  <c r="J17" i="32"/>
  <c r="P17" i="32" s="1"/>
  <c r="K17" i="32"/>
  <c r="L17" i="32"/>
  <c r="M17" i="32"/>
  <c r="N17" i="32"/>
  <c r="G19" i="32"/>
  <c r="H19" i="32"/>
  <c r="I19" i="32"/>
  <c r="J19" i="32"/>
  <c r="K19" i="32"/>
  <c r="L19" i="32" s="1"/>
  <c r="M19" i="32"/>
  <c r="N19" i="32" s="1"/>
  <c r="P19" i="32"/>
  <c r="G21" i="32"/>
  <c r="H21" i="32"/>
  <c r="I21" i="32"/>
  <c r="J21" i="32"/>
  <c r="P21" i="32" s="1"/>
  <c r="K21" i="32"/>
  <c r="L21" i="32"/>
  <c r="M21" i="32"/>
  <c r="N21" i="32"/>
  <c r="G23" i="32"/>
  <c r="H23" i="32"/>
  <c r="I23" i="32"/>
  <c r="J23" i="32"/>
  <c r="K23" i="32"/>
  <c r="L23" i="32" s="1"/>
  <c r="M23" i="32"/>
  <c r="N23" i="32" s="1"/>
  <c r="P23" i="32"/>
  <c r="G25" i="32"/>
  <c r="H25" i="32"/>
  <c r="I25" i="32"/>
  <c r="J25" i="32"/>
  <c r="P25" i="32" s="1"/>
  <c r="K25" i="32"/>
  <c r="L25" i="32"/>
  <c r="M25" i="32"/>
  <c r="N25" i="32"/>
  <c r="G27" i="32"/>
  <c r="H27" i="32"/>
  <c r="I27" i="32"/>
  <c r="J27" i="32"/>
  <c r="P27" i="32" s="1"/>
  <c r="K27" i="32"/>
  <c r="L27" i="32" s="1"/>
  <c r="M27" i="32"/>
  <c r="N27" i="32" s="1"/>
  <c r="G29" i="32"/>
  <c r="H29" i="32"/>
  <c r="I29" i="32"/>
  <c r="J29" i="32"/>
  <c r="P29" i="32" s="1"/>
  <c r="K29" i="32"/>
  <c r="L29" i="32"/>
  <c r="M29" i="32"/>
  <c r="N29" i="32"/>
  <c r="P11" i="32" l="1"/>
  <c r="Q10" i="32"/>
  <c r="B13" i="32"/>
  <c r="R9" i="32"/>
  <c r="S9" i="32" s="1"/>
  <c r="B15" i="32"/>
  <c r="B17" i="32"/>
  <c r="B19" i="32"/>
  <c r="B21" i="32"/>
  <c r="B23" i="32"/>
  <c r="B25" i="32"/>
  <c r="B27" i="32"/>
  <c r="B29" i="32"/>
  <c r="B31" i="32"/>
  <c r="I31" i="32"/>
  <c r="H31" i="32"/>
  <c r="G31" i="32"/>
  <c r="B33" i="32"/>
  <c r="I33" i="32"/>
  <c r="J33" i="32"/>
  <c r="H33" i="32"/>
  <c r="G33" i="32"/>
  <c r="B35" i="32"/>
  <c r="I35" i="32"/>
  <c r="J35" i="32"/>
  <c r="H35" i="32"/>
  <c r="G35" i="32"/>
  <c r="B37" i="32"/>
  <c r="I37" i="32"/>
  <c r="J37" i="32"/>
  <c r="H37" i="32"/>
  <c r="G37" i="32"/>
  <c r="B39" i="32"/>
  <c r="I39" i="32"/>
  <c r="J39" i="32"/>
  <c r="H39" i="32"/>
  <c r="G39" i="32"/>
  <c r="B41" i="32"/>
  <c r="I41" i="32"/>
  <c r="J41" i="32"/>
  <c r="H41" i="32"/>
  <c r="G41" i="32"/>
  <c r="B43" i="32"/>
  <c r="I43" i="32"/>
  <c r="J43" i="32"/>
  <c r="H43" i="32"/>
  <c r="G43" i="32"/>
  <c r="B45" i="32"/>
  <c r="I45" i="32"/>
  <c r="J45" i="32"/>
  <c r="H45" i="32"/>
  <c r="G45" i="32"/>
  <c r="B47" i="32"/>
  <c r="I47" i="32"/>
  <c r="J47" i="32"/>
  <c r="H47" i="32"/>
  <c r="G47" i="32"/>
  <c r="B49" i="32"/>
  <c r="I49" i="32"/>
  <c r="J49" i="32"/>
  <c r="H49" i="32"/>
  <c r="G49" i="32"/>
  <c r="B51" i="32"/>
  <c r="I51" i="32"/>
  <c r="J51" i="32"/>
  <c r="H51" i="32"/>
  <c r="G51" i="32"/>
  <c r="B53" i="32"/>
  <c r="I53" i="32"/>
  <c r="J53" i="32"/>
  <c r="H53" i="32"/>
  <c r="G53" i="32"/>
  <c r="B11" i="32"/>
  <c r="M53" i="32"/>
  <c r="N53" i="32" s="1"/>
  <c r="K53" i="32"/>
  <c r="L53" i="32" s="1"/>
  <c r="M51" i="32"/>
  <c r="N51" i="32" s="1"/>
  <c r="K51" i="32"/>
  <c r="L51" i="32" s="1"/>
  <c r="M49" i="32"/>
  <c r="N49" i="32" s="1"/>
  <c r="K49" i="32"/>
  <c r="L49" i="32" s="1"/>
  <c r="M47" i="32"/>
  <c r="N47" i="32" s="1"/>
  <c r="K47" i="32"/>
  <c r="L47" i="32" s="1"/>
  <c r="M45" i="32"/>
  <c r="N45" i="32" s="1"/>
  <c r="K45" i="32"/>
  <c r="L45" i="32" s="1"/>
  <c r="M43" i="32"/>
  <c r="N43" i="32" s="1"/>
  <c r="K43" i="32"/>
  <c r="L43" i="32" s="1"/>
  <c r="M41" i="32"/>
  <c r="N41" i="32" s="1"/>
  <c r="K41" i="32"/>
  <c r="L41" i="32" s="1"/>
  <c r="M39" i="32"/>
  <c r="N39" i="32" s="1"/>
  <c r="K39" i="32"/>
  <c r="L39" i="32" s="1"/>
  <c r="M37" i="32"/>
  <c r="N37" i="32" s="1"/>
  <c r="K37" i="32"/>
  <c r="L37" i="32" s="1"/>
  <c r="M35" i="32"/>
  <c r="N35" i="32" s="1"/>
  <c r="K35" i="32"/>
  <c r="L35" i="32" s="1"/>
  <c r="M33" i="32"/>
  <c r="N33" i="32" s="1"/>
  <c r="K33" i="32"/>
  <c r="L33" i="32" s="1"/>
  <c r="M31" i="32"/>
  <c r="N31" i="32" s="1"/>
  <c r="K31" i="32"/>
  <c r="L31" i="32" s="1"/>
  <c r="Q8" i="32"/>
  <c r="CH2" i="32"/>
  <c r="P8" i="32"/>
  <c r="R8" i="32"/>
  <c r="R10" i="32" l="1"/>
  <c r="G8" i="32"/>
  <c r="M8" i="32"/>
  <c r="T9" i="32"/>
  <c r="J31" i="32" s="1"/>
  <c r="P31" i="32" s="1"/>
  <c r="S10" i="32"/>
  <c r="I8" i="32"/>
  <c r="S8" i="32"/>
  <c r="P53" i="32"/>
  <c r="P49" i="32"/>
  <c r="P45" i="32"/>
  <c r="P41" i="32"/>
  <c r="P37" i="32"/>
  <c r="P33" i="32"/>
  <c r="P51" i="32"/>
  <c r="P47" i="32"/>
  <c r="P43" i="32"/>
  <c r="P39" i="32"/>
  <c r="P35" i="32"/>
  <c r="U9" i="32"/>
  <c r="T8" i="32"/>
  <c r="K8" i="32"/>
  <c r="T10" i="32" l="1"/>
  <c r="U10" i="32"/>
  <c r="V9" i="32"/>
  <c r="U8" i="32"/>
  <c r="W9" i="32" l="1"/>
  <c r="V8" i="32"/>
  <c r="V10" i="32"/>
  <c r="W10" i="32" l="1"/>
  <c r="X9" i="32"/>
  <c r="W8" i="32"/>
  <c r="Y9" i="32" l="1"/>
  <c r="X10" i="32"/>
  <c r="X8" i="32"/>
  <c r="Y10" i="32" l="1"/>
  <c r="Z9" i="32"/>
  <c r="Y8" i="32"/>
  <c r="AA9" i="32" l="1"/>
  <c r="Z10" i="32"/>
  <c r="Z8" i="32"/>
  <c r="AA10" i="32" l="1"/>
  <c r="AB9" i="32"/>
  <c r="AA8" i="32"/>
  <c r="AB8" i="32" l="1"/>
  <c r="AC9" i="32"/>
  <c r="AB10" i="32"/>
  <c r="J8" i="32" l="1"/>
  <c r="AD9" i="32"/>
  <c r="AC10" i="32"/>
  <c r="AC8" i="32"/>
  <c r="AD10" i="32" l="1"/>
  <c r="AE9" i="32"/>
  <c r="AD8" i="32"/>
  <c r="F3" i="32"/>
  <c r="I3" i="32"/>
  <c r="H3" i="32"/>
  <c r="J3" i="32"/>
  <c r="K3" i="32"/>
  <c r="G3" i="32"/>
  <c r="AF9" i="32" l="1"/>
  <c r="AE10" i="32"/>
  <c r="AE8" i="32"/>
  <c r="AF10" i="32" l="1"/>
  <c r="AG9" i="32"/>
  <c r="AF8" i="32"/>
  <c r="AH9" i="32" l="1"/>
  <c r="AG10" i="32"/>
  <c r="AG8" i="32"/>
  <c r="AH10" i="32" l="1"/>
  <c r="AH8" i="32"/>
  <c r="AI9" i="32"/>
  <c r="AJ9" i="32" l="1"/>
  <c r="AI10" i="32"/>
  <c r="AI8" i="32"/>
  <c r="AJ10" i="32" l="1"/>
  <c r="AK9" i="32"/>
  <c r="AJ8" i="32"/>
  <c r="AL9" i="32" l="1"/>
  <c r="AK8" i="32"/>
  <c r="AK10" i="32"/>
  <c r="AL10" i="32" l="1"/>
  <c r="AM9" i="32"/>
  <c r="AL8" i="32"/>
  <c r="AN9" i="32" l="1"/>
  <c r="AM8" i="32"/>
  <c r="AM10" i="32"/>
  <c r="H8" i="32" l="1"/>
  <c r="AO9" i="32"/>
  <c r="AN10" i="32"/>
  <c r="AN8" i="32"/>
  <c r="AP9" i="32" l="1"/>
  <c r="AO8" i="32"/>
  <c r="AO10" i="32"/>
  <c r="AP8" i="32" l="1"/>
  <c r="AQ9" i="32"/>
  <c r="AP10" i="32"/>
  <c r="AR9" i="32" l="1"/>
  <c r="AQ8" i="32"/>
  <c r="AQ10" i="32"/>
  <c r="AR8" i="32" l="1"/>
  <c r="AS9" i="32"/>
  <c r="AR10" i="32"/>
  <c r="AT9" i="32" l="1"/>
  <c r="AS10" i="32"/>
  <c r="AS8" i="32"/>
  <c r="AT10" i="32" l="1"/>
  <c r="AU9" i="32"/>
  <c r="AT8" i="32"/>
  <c r="AU10" i="32" l="1"/>
  <c r="AU8" i="32"/>
  <c r="AV9" i="32"/>
  <c r="AV8" i="32" l="1"/>
  <c r="AV10" i="32"/>
  <c r="AW9" i="32"/>
  <c r="AW8" i="32" l="1"/>
  <c r="AW10" i="32"/>
  <c r="AX9" i="32"/>
  <c r="AX8" i="32" l="1"/>
  <c r="AY9" i="32"/>
  <c r="AX10" i="32"/>
  <c r="AY8" i="32" l="1"/>
  <c r="AZ9" i="32"/>
  <c r="AY10" i="32"/>
  <c r="AZ8" i="32" l="1"/>
  <c r="BA9" i="32"/>
  <c r="AZ10" i="32"/>
  <c r="BA10" i="32" l="1"/>
  <c r="BA8" i="32"/>
  <c r="BB9" i="32"/>
  <c r="BB8" i="32" l="1"/>
  <c r="BB10" i="32"/>
  <c r="BC9" i="32"/>
  <c r="BC8" i="32" l="1"/>
  <c r="BD9" i="32"/>
  <c r="BC10" i="32"/>
  <c r="BD8" i="32" l="1"/>
  <c r="BD10" i="32"/>
  <c r="BE9" i="32"/>
  <c r="BF9" i="32" l="1"/>
  <c r="BE8" i="32"/>
  <c r="BE10" i="32"/>
  <c r="BG9" i="32" l="1"/>
  <c r="BF10" i="32"/>
  <c r="BF8" i="32"/>
  <c r="BH9" i="32" l="1"/>
  <c r="BG8" i="32"/>
  <c r="BG10" i="32"/>
  <c r="BH8" i="32" l="1"/>
  <c r="BI9" i="32"/>
  <c r="BH10" i="32"/>
  <c r="BI8" i="32" l="1"/>
  <c r="BI10" i="32"/>
  <c r="BJ9" i="32"/>
  <c r="BK9" i="32" l="1"/>
  <c r="BJ10" i="32"/>
  <c r="BJ8" i="32"/>
  <c r="BL9" i="32" l="1"/>
  <c r="BK10" i="32"/>
  <c r="BK8" i="32"/>
  <c r="BL10" i="32" l="1"/>
  <c r="BM9" i="32"/>
  <c r="BL8" i="32"/>
  <c r="BM10" i="32" l="1"/>
  <c r="BN9" i="32"/>
  <c r="BM8" i="32"/>
  <c r="BO9" i="32" l="1"/>
  <c r="BN10" i="32"/>
  <c r="BN8" i="32"/>
  <c r="BO8" i="32" l="1"/>
  <c r="BP9" i="32"/>
  <c r="BO10" i="32"/>
  <c r="BP8" i="32" l="1"/>
  <c r="BQ9" i="32"/>
  <c r="BP10" i="32"/>
  <c r="BQ8" i="32" l="1"/>
  <c r="BQ10" i="32"/>
  <c r="BR9" i="32"/>
  <c r="BS9" i="32" l="1"/>
  <c r="BR8" i="32"/>
  <c r="BR10" i="32"/>
  <c r="BT9" i="32" l="1"/>
  <c r="BS10" i="32"/>
  <c r="BS8" i="32"/>
  <c r="BU9" i="32" l="1"/>
  <c r="BT10" i="32"/>
  <c r="BT8" i="32"/>
  <c r="BV9" i="32" l="1"/>
  <c r="BU8" i="32"/>
  <c r="BU10" i="32"/>
  <c r="BW9" i="32" l="1"/>
  <c r="BV8" i="32"/>
  <c r="BV10" i="32"/>
  <c r="BX9" i="32" l="1"/>
  <c r="BW8" i="32"/>
  <c r="BW10" i="32"/>
  <c r="BY9" i="32" l="1"/>
  <c r="BX10" i="32"/>
  <c r="BX8" i="32"/>
  <c r="BY10" i="32" l="1"/>
  <c r="BZ9" i="32"/>
  <c r="BY8" i="32"/>
  <c r="BZ8" i="32" l="1"/>
  <c r="CA9" i="32"/>
  <c r="BZ10" i="32"/>
  <c r="CA8" i="32" l="1"/>
  <c r="CB9" i="32"/>
  <c r="CA10" i="32"/>
  <c r="CC9" i="32" l="1"/>
  <c r="CB10" i="32"/>
  <c r="CB8" i="32"/>
  <c r="CC10" i="32" l="1"/>
  <c r="CD9" i="32"/>
  <c r="CC8" i="32"/>
  <c r="CD10" i="32" l="1"/>
  <c r="CE9" i="32"/>
  <c r="CD8" i="32"/>
  <c r="CF9" i="32" l="1"/>
  <c r="CE10" i="32"/>
  <c r="CE8" i="32"/>
  <c r="CF10" i="32" l="1"/>
  <c r="CG9" i="32"/>
  <c r="CF8" i="32"/>
  <c r="CG10" i="32" l="1"/>
  <c r="CG8" i="32"/>
</calcChain>
</file>

<file path=xl/comments1.xml><?xml version="1.0" encoding="utf-8"?>
<comments xmlns="http://schemas.openxmlformats.org/spreadsheetml/2006/main">
  <authors>
    <author>HOANG TUAN VINH</author>
  </authors>
  <commentList>
    <comment ref="Q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<sst xmlns="http://schemas.openxmlformats.org/spreadsheetml/2006/main" count="75" uniqueCount="62">
  <si>
    <t>○</t>
    <phoneticPr fontId="4"/>
  </si>
  <si>
    <t>100%</t>
    <phoneticPr fontId="4"/>
  </si>
  <si>
    <t>No</t>
    <phoneticPr fontId="4"/>
  </si>
  <si>
    <t>△</t>
    <phoneticPr fontId="4"/>
  </si>
  <si>
    <t>Task/Function</t>
    <phoneticPr fontId="4"/>
  </si>
  <si>
    <t>Person</t>
    <phoneticPr fontId="4"/>
  </si>
  <si>
    <t>Hours</t>
    <phoneticPr fontId="4"/>
  </si>
  <si>
    <t>Days</t>
    <phoneticPr fontId="4"/>
  </si>
  <si>
    <t>Progress</t>
    <phoneticPr fontId="4"/>
  </si>
  <si>
    <t>Creator:</t>
    <phoneticPr fontId="4"/>
  </si>
  <si>
    <t>Plan</t>
    <phoneticPr fontId="4"/>
  </si>
  <si>
    <t>Current Date</t>
    <phoneticPr fontId="4"/>
  </si>
  <si>
    <t>Done</t>
    <phoneticPr fontId="4"/>
  </si>
  <si>
    <t>Note</t>
    <phoneticPr fontId="4"/>
  </si>
  <si>
    <t>Day</t>
    <phoneticPr fontId="4"/>
  </si>
  <si>
    <t>Note</t>
    <phoneticPr fontId="4"/>
  </si>
  <si>
    <t>Open</t>
    <phoneticPr fontId="4"/>
  </si>
  <si>
    <t>Update:</t>
  </si>
  <si>
    <t>Actual</t>
    <phoneticPr fontId="4"/>
  </si>
  <si>
    <t>Screen No</t>
    <phoneticPr fontId="4"/>
  </si>
  <si>
    <t>0-99%</t>
    <phoneticPr fontId="4"/>
  </si>
  <si>
    <t>cong viec da hoan thanh 100%</t>
    <phoneticPr fontId="4"/>
  </si>
  <si>
    <t>cong viec da bi over deadline</t>
    <phoneticPr fontId="4"/>
  </si>
  <si>
    <t>Cong viec dang thuc hien (dung nhu plan)</t>
    <phoneticPr fontId="4"/>
  </si>
  <si>
    <t>cong viec chua start</t>
    <phoneticPr fontId="4"/>
  </si>
  <si>
    <t>Chu y:</t>
    <phoneticPr fontId="4"/>
  </si>
  <si>
    <t>Nhung cell khong duoc phep input (chuong trinh se bao loi khi co tinh change gia tri)</t>
    <phoneticPr fontId="4"/>
  </si>
  <si>
    <t>thi khong can phai input ma chuong trinh tu dong tinh toan va fill ket qua ra</t>
    <phoneticPr fontId="4"/>
  </si>
  <si>
    <t>★</t>
    <phoneticPr fontId="4"/>
  </si>
  <si>
    <t>◇</t>
    <phoneticPr fontId="4"/>
  </si>
  <si>
    <t>Cost Plan</t>
    <phoneticPr fontId="4"/>
  </si>
  <si>
    <t>Cost Actual</t>
    <phoneticPr fontId="4"/>
  </si>
  <si>
    <t>Plan</t>
    <phoneticPr fontId="4"/>
  </si>
  <si>
    <t>Actual</t>
    <phoneticPr fontId="4"/>
  </si>
  <si>
    <t>Start</t>
    <phoneticPr fontId="4"/>
  </si>
  <si>
    <t>Finish</t>
    <phoneticPr fontId="4"/>
  </si>
  <si>
    <t>Summary Information</t>
    <phoneticPr fontId="4"/>
  </si>
  <si>
    <t>△</t>
    <phoneticPr fontId="4"/>
  </si>
  <si>
    <t>Saturday</t>
    <phoneticPr fontId="4"/>
  </si>
  <si>
    <t>Sunday, Holiday</t>
    <phoneticPr fontId="4"/>
  </si>
  <si>
    <t>◇</t>
    <phoneticPr fontId="4"/>
  </si>
  <si>
    <t>Not yet</t>
    <phoneticPr fontId="4"/>
  </si>
  <si>
    <t>Screen Name</t>
    <phoneticPr fontId="4"/>
  </si>
  <si>
    <t>▲</t>
    <phoneticPr fontId="4"/>
  </si>
  <si>
    <t>Total</t>
    <phoneticPr fontId="4"/>
  </si>
  <si>
    <t>Done</t>
    <phoneticPr fontId="4"/>
  </si>
  <si>
    <t>Open</t>
    <phoneticPr fontId="4"/>
  </si>
  <si>
    <t>Start Over</t>
    <phoneticPr fontId="4"/>
  </si>
  <si>
    <t>Finish Over</t>
    <phoneticPr fontId="4"/>
  </si>
  <si>
    <t>start over</t>
    <phoneticPr fontId="4"/>
  </si>
  <si>
    <t>finish over</t>
    <phoneticPr fontId="4"/>
  </si>
  <si>
    <t>No.</t>
    <phoneticPr fontId="4"/>
  </si>
  <si>
    <t>Holidays</t>
    <phoneticPr fontId="4"/>
  </si>
  <si>
    <t>Not Open</t>
    <phoneticPr fontId="4"/>
  </si>
  <si>
    <t>BEETSOFT</t>
  </si>
  <si>
    <t>Nghi tet duong</t>
  </si>
  <si>
    <t>Nghi tet am</t>
  </si>
  <si>
    <t>Nghi gio to hung vuong</t>
  </si>
  <si>
    <t>Quoc te lao dong</t>
  </si>
  <si>
    <t>19/11/2015</t>
  </si>
  <si>
    <t>TuanNV</t>
  </si>
  <si>
    <t>XXX Project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</si>
</sst>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yyyy/mm/dd"/>
    <numFmt numFmtId="170" formatCode="0_);[Red]\(0\)"/>
    <numFmt numFmtId="171" formatCode="0_ "/>
  </numFmts>
  <fonts count="15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b/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6"/>
      <color theme="3" tint="0.39997558519241921"/>
      <name val="ＭＳ Ｐゴシック"/>
      <family val="3"/>
      <charset val="128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7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</fills>
  <borders count="58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8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auto="1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hair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8"/>
      </right>
      <top style="hair">
        <color auto="1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hair">
        <color auto="1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indexed="8"/>
      </right>
      <top style="thin">
        <color auto="1"/>
      </top>
      <bottom/>
      <diagonal/>
    </border>
    <border>
      <left style="hair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auto="1"/>
      </right>
      <top style="thin">
        <color auto="1"/>
      </top>
      <bottom/>
      <diagonal/>
    </border>
    <border>
      <left style="thin">
        <color indexed="8"/>
      </left>
      <right style="hair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7" fillId="0" borderId="0"/>
  </cellStyleXfs>
  <cellXfs count="173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Border="1">
      <alignment vertical="center"/>
    </xf>
    <xf numFmtId="0" fontId="6" fillId="0" borderId="3" xfId="0" applyFont="1" applyBorder="1">
      <alignment vertical="center"/>
    </xf>
    <xf numFmtId="0" fontId="5" fillId="0" borderId="3" xfId="0" applyFont="1" applyBorder="1">
      <alignment vertical="center"/>
    </xf>
    <xf numFmtId="0" fontId="6" fillId="0" borderId="3" xfId="0" applyFont="1" applyBorder="1" applyAlignment="1">
      <alignment horizontal="right" vertical="center"/>
    </xf>
    <xf numFmtId="0" fontId="5" fillId="0" borderId="4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2" borderId="5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3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9" fillId="0" borderId="0" xfId="0" applyFont="1">
      <alignment vertical="center"/>
    </xf>
    <xf numFmtId="0" fontId="5" fillId="0" borderId="0" xfId="0" applyNumberFormat="1" applyFont="1" applyAlignment="1">
      <alignment horizontal="right" vertical="center"/>
    </xf>
    <xf numFmtId="0" fontId="5" fillId="0" borderId="3" xfId="0" applyNumberFormat="1" applyFont="1" applyBorder="1" applyAlignment="1">
      <alignment horizontal="right" vertical="center"/>
    </xf>
    <xf numFmtId="0" fontId="5" fillId="0" borderId="4" xfId="0" applyNumberFormat="1" applyFont="1" applyBorder="1" applyAlignment="1">
      <alignment horizontal="right" vertical="center"/>
    </xf>
    <xf numFmtId="0" fontId="5" fillId="4" borderId="6" xfId="0" applyNumberFormat="1" applyFont="1" applyFill="1" applyBorder="1" applyAlignment="1">
      <alignment horizontal="center" vertical="center"/>
    </xf>
    <xf numFmtId="0" fontId="5" fillId="4" borderId="7" xfId="0" applyNumberFormat="1" applyFont="1" applyFill="1" applyBorder="1" applyAlignment="1">
      <alignment horizontal="center" vertical="center"/>
    </xf>
    <xf numFmtId="166" fontId="5" fillId="5" borderId="9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9" fillId="0" borderId="0" xfId="0" applyFont="1" applyFill="1">
      <alignment vertical="center"/>
    </xf>
    <xf numFmtId="0" fontId="5" fillId="6" borderId="12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Protection="1">
      <alignment vertical="center"/>
      <protection locked="0"/>
    </xf>
    <xf numFmtId="165" fontId="5" fillId="5" borderId="8" xfId="0" applyNumberFormat="1" applyFont="1" applyFill="1" applyBorder="1" applyAlignment="1" applyProtection="1">
      <alignment horizontal="center" vertical="center"/>
      <protection locked="0"/>
    </xf>
    <xf numFmtId="14" fontId="6" fillId="0" borderId="0" xfId="0" quotePrefix="1" applyNumberFormat="1" applyFont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10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168" fontId="5" fillId="13" borderId="17" xfId="0" applyNumberFormat="1" applyFont="1" applyFill="1" applyBorder="1">
      <alignment vertical="center"/>
    </xf>
    <xf numFmtId="168" fontId="6" fillId="13" borderId="18" xfId="0" applyNumberFormat="1" applyFont="1" applyFill="1" applyBorder="1" applyAlignment="1">
      <alignment horizontal="right" vertical="center"/>
    </xf>
    <xf numFmtId="0" fontId="5" fillId="0" borderId="0" xfId="0" applyFont="1" applyProtection="1">
      <alignment vertical="center"/>
      <protection locked="0"/>
    </xf>
    <xf numFmtId="0" fontId="5" fillId="0" borderId="0" xfId="0" applyNumberFormat="1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0" xfId="0" applyFont="1" applyProtection="1">
      <alignment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0" fontId="11" fillId="0" borderId="3" xfId="0" applyFont="1" applyBorder="1">
      <alignment vertical="center"/>
    </xf>
    <xf numFmtId="14" fontId="11" fillId="0" borderId="0" xfId="0" quotePrefix="1" applyNumberFormat="1" applyFont="1">
      <alignment vertical="center"/>
    </xf>
    <xf numFmtId="0" fontId="11" fillId="6" borderId="10" xfId="0" applyNumberFormat="1" applyFont="1" applyFill="1" applyBorder="1" applyAlignment="1">
      <alignment horizontal="left" vertical="center"/>
    </xf>
    <xf numFmtId="165" fontId="11" fillId="5" borderId="8" xfId="0" applyNumberFormat="1" applyFont="1" applyFill="1" applyBorder="1" applyAlignment="1">
      <alignment horizontal="center" vertical="center"/>
    </xf>
    <xf numFmtId="166" fontId="11" fillId="5" borderId="9" xfId="0" applyNumberFormat="1" applyFont="1" applyFill="1" applyBorder="1" applyAlignment="1">
      <alignment horizontal="center" vertical="center"/>
    </xf>
    <xf numFmtId="170" fontId="5" fillId="7" borderId="12" xfId="0" applyNumberFormat="1" applyFont="1" applyFill="1" applyBorder="1" applyAlignment="1" applyProtection="1">
      <alignment horizontal="center" vertical="center"/>
      <protection locked="0"/>
    </xf>
    <xf numFmtId="170" fontId="11" fillId="7" borderId="12" xfId="0" applyNumberFormat="1" applyFont="1" applyFill="1" applyBorder="1" applyAlignment="1" applyProtection="1">
      <alignment horizontal="center" vertical="center"/>
      <protection locked="0"/>
    </xf>
    <xf numFmtId="170" fontId="5" fillId="7" borderId="9" xfId="0" applyNumberFormat="1" applyFont="1" applyFill="1" applyBorder="1" applyAlignment="1" applyProtection="1">
      <alignment horizontal="center" vertical="center"/>
      <protection locked="0"/>
    </xf>
    <xf numFmtId="170" fontId="11" fillId="7" borderId="9" xfId="0" applyNumberFormat="1" applyFont="1" applyFill="1" applyBorder="1" applyAlignment="1" applyProtection="1">
      <alignment horizontal="center" vertical="center"/>
      <protection locked="0"/>
    </xf>
    <xf numFmtId="0" fontId="5" fillId="15" borderId="5" xfId="0" applyFont="1" applyFill="1" applyBorder="1" applyAlignment="1">
      <alignment horizontal="center" vertical="center"/>
    </xf>
    <xf numFmtId="0" fontId="5" fillId="17" borderId="5" xfId="0" applyFont="1" applyFill="1" applyBorder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2" fillId="16" borderId="5" xfId="0" applyFont="1" applyFill="1" applyBorder="1" applyAlignment="1">
      <alignment horizontal="center" vertical="center"/>
    </xf>
    <xf numFmtId="0" fontId="5" fillId="18" borderId="5" xfId="0" applyFont="1" applyFill="1" applyBorder="1">
      <alignment vertical="center"/>
    </xf>
    <xf numFmtId="0" fontId="5" fillId="19" borderId="5" xfId="0" applyFont="1" applyFill="1" applyBorder="1">
      <alignment vertical="center"/>
    </xf>
    <xf numFmtId="0" fontId="9" fillId="0" borderId="56" xfId="0" applyFont="1" applyBorder="1">
      <alignment vertical="center"/>
    </xf>
    <xf numFmtId="0" fontId="9" fillId="0" borderId="57" xfId="0" applyFont="1" applyBorder="1">
      <alignment vertical="center"/>
    </xf>
    <xf numFmtId="0" fontId="9" fillId="0" borderId="23" xfId="0" applyFont="1" applyBorder="1">
      <alignment vertical="center"/>
    </xf>
    <xf numFmtId="0" fontId="9" fillId="0" borderId="45" xfId="0" applyFont="1" applyBorder="1">
      <alignment vertical="center"/>
    </xf>
    <xf numFmtId="0" fontId="9" fillId="0" borderId="0" xfId="0" applyFont="1" applyBorder="1">
      <alignment vertical="center"/>
    </xf>
    <xf numFmtId="14" fontId="5" fillId="0" borderId="0" xfId="0" quotePrefix="1" applyNumberFormat="1" applyFont="1" applyBorder="1">
      <alignment vertical="center"/>
    </xf>
    <xf numFmtId="0" fontId="9" fillId="0" borderId="0" xfId="0" applyFont="1" applyFill="1" applyBorder="1">
      <alignment vertical="center"/>
    </xf>
    <xf numFmtId="0" fontId="9" fillId="0" borderId="46" xfId="0" applyFont="1" applyBorder="1">
      <alignment vertical="center"/>
    </xf>
    <xf numFmtId="0" fontId="9" fillId="0" borderId="45" xfId="0" applyFont="1" applyFill="1" applyBorder="1">
      <alignment vertical="center"/>
    </xf>
    <xf numFmtId="14" fontId="5" fillId="0" borderId="0" xfId="0" quotePrefix="1" applyNumberFormat="1" applyFont="1" applyFill="1" applyBorder="1">
      <alignment vertical="center"/>
    </xf>
    <xf numFmtId="0" fontId="5" fillId="0" borderId="46" xfId="0" applyFont="1" applyFill="1" applyBorder="1">
      <alignment vertical="center"/>
    </xf>
    <xf numFmtId="9" fontId="5" fillId="0" borderId="0" xfId="0" quotePrefix="1" applyNumberFormat="1" applyFont="1" applyBorder="1">
      <alignment vertical="center"/>
    </xf>
    <xf numFmtId="0" fontId="5" fillId="0" borderId="47" xfId="0" applyFont="1" applyFill="1" applyBorder="1">
      <alignment vertical="center"/>
    </xf>
    <xf numFmtId="0" fontId="5" fillId="0" borderId="11" xfId="0" applyFont="1" applyFill="1" applyBorder="1">
      <alignment vertical="center"/>
    </xf>
    <xf numFmtId="0" fontId="9" fillId="0" borderId="11" xfId="0" applyFont="1" applyBorder="1">
      <alignment vertical="center"/>
    </xf>
    <xf numFmtId="0" fontId="5" fillId="0" borderId="48" xfId="0" applyFont="1" applyFill="1" applyBorder="1">
      <alignment vertical="center"/>
    </xf>
    <xf numFmtId="0" fontId="6" fillId="0" borderId="0" xfId="0" applyFont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horizontal="right" vertical="center"/>
      <protection locked="0"/>
    </xf>
    <xf numFmtId="0" fontId="13" fillId="12" borderId="5" xfId="0" applyFont="1" applyFill="1" applyBorder="1" applyAlignment="1">
      <alignment horizontal="center" vertical="center"/>
    </xf>
    <xf numFmtId="169" fontId="13" fillId="12" borderId="5" xfId="0" applyNumberFormat="1" applyFont="1" applyFill="1" applyBorder="1" applyAlignment="1">
      <alignment horizontal="center" vertical="center"/>
    </xf>
    <xf numFmtId="0" fontId="9" fillId="20" borderId="0" xfId="0" applyFont="1" applyFill="1">
      <alignment vertical="center"/>
    </xf>
    <xf numFmtId="0" fontId="9" fillId="0" borderId="5" xfId="0" applyFont="1" applyFill="1" applyBorder="1">
      <alignment vertical="center"/>
    </xf>
    <xf numFmtId="169" fontId="9" fillId="0" borderId="5" xfId="0" applyNumberFormat="1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Protection="1">
      <alignment vertical="center"/>
      <protection locked="0"/>
    </xf>
    <xf numFmtId="0" fontId="9" fillId="0" borderId="5" xfId="0" applyFont="1" applyFill="1" applyBorder="1" applyAlignment="1" applyProtection="1">
      <alignment horizontal="center" vertical="center"/>
      <protection locked="0"/>
    </xf>
    <xf numFmtId="14" fontId="6" fillId="12" borderId="5" xfId="0" applyNumberFormat="1" applyFont="1" applyFill="1" applyBorder="1" applyAlignment="1">
      <alignment horizontal="center" vertical="center"/>
    </xf>
    <xf numFmtId="0" fontId="6" fillId="12" borderId="5" xfId="0" applyFont="1" applyFill="1" applyBorder="1" applyAlignment="1" applyProtection="1">
      <alignment horizontal="center" vertical="center"/>
    </xf>
    <xf numFmtId="14" fontId="6" fillId="12" borderId="5" xfId="0" quotePrefix="1" applyNumberFormat="1" applyFont="1" applyFill="1" applyBorder="1" applyAlignment="1" applyProtection="1">
      <alignment horizontal="center" vertical="center"/>
    </xf>
    <xf numFmtId="0" fontId="6" fillId="14" borderId="5" xfId="0" applyNumberFormat="1" applyFont="1" applyFill="1" applyBorder="1" applyAlignment="1" applyProtection="1">
      <alignment horizontal="center" vertical="center"/>
    </xf>
    <xf numFmtId="171" fontId="6" fillId="0" borderId="5" xfId="0" applyNumberFormat="1" applyFont="1" applyBorder="1" applyAlignment="1" applyProtection="1">
      <alignment horizontal="center" vertical="center"/>
    </xf>
    <xf numFmtId="0" fontId="14" fillId="0" borderId="0" xfId="0" applyFont="1">
      <alignment vertical="center"/>
    </xf>
    <xf numFmtId="0" fontId="5" fillId="0" borderId="51" xfId="0" applyFont="1" applyBorder="1" applyAlignment="1" applyProtection="1">
      <alignment horizontal="left" vertical="center"/>
      <protection locked="0"/>
    </xf>
    <xf numFmtId="0" fontId="6" fillId="14" borderId="17" xfId="0" applyNumberFormat="1" applyFont="1" applyFill="1" applyBorder="1" applyAlignment="1" applyProtection="1">
      <alignment horizontal="center" vertical="center"/>
    </xf>
    <xf numFmtId="0" fontId="6" fillId="14" borderId="18" xfId="0" applyNumberFormat="1" applyFont="1" applyFill="1" applyBorder="1" applyAlignment="1" applyProtection="1">
      <alignment horizontal="center" vertical="center"/>
    </xf>
    <xf numFmtId="171" fontId="6" fillId="0" borderId="17" xfId="0" applyNumberFormat="1" applyFont="1" applyBorder="1" applyAlignment="1" applyProtection="1">
      <alignment horizontal="center" vertical="center"/>
    </xf>
    <xf numFmtId="171" fontId="6" fillId="0" borderId="18" xfId="0" applyNumberFormat="1" applyFont="1" applyBorder="1" applyAlignment="1" applyProtection="1">
      <alignment horizontal="center" vertical="center"/>
    </xf>
    <xf numFmtId="14" fontId="6" fillId="0" borderId="0" xfId="0" quotePrefix="1" applyNumberFormat="1" applyFont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5" fillId="0" borderId="35" xfId="0" applyFont="1" applyFill="1" applyBorder="1" applyAlignment="1" applyProtection="1">
      <alignment horizontal="left" vertical="center" wrapText="1"/>
      <protection locked="0"/>
    </xf>
    <xf numFmtId="0" fontId="5" fillId="0" borderId="36" xfId="0" applyFont="1" applyFill="1" applyBorder="1" applyAlignment="1" applyProtection="1">
      <alignment horizontal="left" vertical="center" wrapText="1"/>
      <protection locked="0"/>
    </xf>
    <xf numFmtId="0" fontId="5" fillId="0" borderId="25" xfId="0" applyFont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 applyProtection="1">
      <alignment horizontal="center" vertical="center" wrapText="1"/>
      <protection locked="0"/>
    </xf>
    <xf numFmtId="14" fontId="5" fillId="0" borderId="25" xfId="0" applyNumberFormat="1" applyFont="1" applyBorder="1" applyAlignment="1">
      <alignment horizontal="center" vertical="center"/>
    </xf>
    <xf numFmtId="14" fontId="5" fillId="0" borderId="26" xfId="0" applyNumberFormat="1" applyFont="1" applyBorder="1" applyAlignment="1">
      <alignment horizontal="center" vertical="center"/>
    </xf>
    <xf numFmtId="0" fontId="5" fillId="0" borderId="27" xfId="0" applyNumberFormat="1" applyFont="1" applyBorder="1" applyAlignment="1">
      <alignment horizontal="right" vertical="center"/>
    </xf>
    <xf numFmtId="0" fontId="5" fillId="0" borderId="28" xfId="0" applyNumberFormat="1" applyFont="1" applyBorder="1" applyAlignment="1">
      <alignment horizontal="right" vertical="center"/>
    </xf>
    <xf numFmtId="0" fontId="5" fillId="0" borderId="29" xfId="0" applyNumberFormat="1" applyFont="1" applyBorder="1" applyAlignment="1">
      <alignment horizontal="right" vertical="center"/>
    </xf>
    <xf numFmtId="0" fontId="5" fillId="0" borderId="30" xfId="0" applyNumberFormat="1" applyFont="1" applyBorder="1" applyAlignment="1">
      <alignment horizontal="right" vertical="center"/>
    </xf>
    <xf numFmtId="167" fontId="5" fillId="0" borderId="31" xfId="0" applyNumberFormat="1" applyFont="1" applyFill="1" applyBorder="1" applyAlignment="1" applyProtection="1">
      <alignment horizontal="right" vertical="center"/>
      <protection locked="0"/>
    </xf>
    <xf numFmtId="167" fontId="5" fillId="0" borderId="32" xfId="0" applyNumberFormat="1" applyFont="1" applyFill="1" applyBorder="1" applyAlignment="1" applyProtection="1">
      <alignment horizontal="right" vertical="center"/>
      <protection locked="0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49" fontId="5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5" fillId="0" borderId="50" xfId="0" applyFont="1" applyBorder="1" applyAlignment="1">
      <alignment horizontal="center" vertical="center"/>
    </xf>
    <xf numFmtId="0" fontId="6" fillId="12" borderId="5" xfId="0" applyNumberFormat="1" applyFont="1" applyFill="1" applyBorder="1" applyAlignment="1">
      <alignment horizontal="right" vertical="center"/>
    </xf>
    <xf numFmtId="0" fontId="6" fillId="12" borderId="17" xfId="0" applyNumberFormat="1" applyFont="1" applyFill="1" applyBorder="1" applyAlignment="1">
      <alignment horizontal="right" vertical="center"/>
    </xf>
    <xf numFmtId="0" fontId="5" fillId="8" borderId="5" xfId="0" applyFont="1" applyFill="1" applyBorder="1" applyAlignment="1" applyProtection="1">
      <alignment horizontal="center" vertical="center"/>
      <protection locked="0"/>
    </xf>
    <xf numFmtId="0" fontId="5" fillId="4" borderId="37" xfId="0" applyFont="1" applyFill="1" applyBorder="1" applyAlignment="1" applyProtection="1">
      <alignment horizontal="center" vertical="center"/>
      <protection locked="0"/>
    </xf>
    <xf numFmtId="0" fontId="5" fillId="4" borderId="38" xfId="0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 wrapText="1"/>
      <protection locked="0"/>
    </xf>
    <xf numFmtId="0" fontId="5" fillId="4" borderId="40" xfId="0" applyFont="1" applyFill="1" applyBorder="1" applyAlignment="1" applyProtection="1">
      <alignment horizontal="center" vertical="center" wrapText="1"/>
      <protection locked="0"/>
    </xf>
    <xf numFmtId="0" fontId="5" fillId="4" borderId="37" xfId="0" applyFont="1" applyFill="1" applyBorder="1" applyAlignment="1" applyProtection="1">
      <alignment horizontal="center" vertical="center" wrapText="1"/>
      <protection locked="0"/>
    </xf>
    <xf numFmtId="0" fontId="5" fillId="4" borderId="38" xfId="0" applyFont="1" applyFill="1" applyBorder="1" applyAlignment="1" applyProtection="1">
      <alignment horizontal="center" vertical="center" wrapText="1"/>
      <protection locked="0"/>
    </xf>
    <xf numFmtId="0" fontId="5" fillId="4" borderId="0" xfId="0" applyFont="1" applyFill="1" applyBorder="1" applyAlignment="1" applyProtection="1">
      <alignment horizontal="center" vertical="center"/>
      <protection locked="0"/>
    </xf>
    <xf numFmtId="0" fontId="5" fillId="4" borderId="11" xfId="0" applyFont="1" applyFill="1" applyBorder="1" applyAlignment="1" applyProtection="1">
      <alignment horizontal="center" vertical="center"/>
      <protection locked="0"/>
    </xf>
    <xf numFmtId="0" fontId="5" fillId="4" borderId="41" xfId="0" applyFont="1" applyFill="1" applyBorder="1" applyAlignment="1" applyProtection="1">
      <alignment horizontal="center" vertical="center"/>
      <protection locked="0"/>
    </xf>
    <xf numFmtId="0" fontId="5" fillId="4" borderId="42" xfId="0" applyFont="1" applyFill="1" applyBorder="1" applyAlignment="1" applyProtection="1">
      <alignment horizontal="center" vertical="center"/>
      <protection locked="0"/>
    </xf>
    <xf numFmtId="0" fontId="5" fillId="4" borderId="43" xfId="0" applyNumberFormat="1" applyFont="1" applyFill="1" applyBorder="1" applyAlignment="1">
      <alignment horizontal="center" vertical="center"/>
    </xf>
    <xf numFmtId="0" fontId="5" fillId="4" borderId="44" xfId="0" applyNumberFormat="1" applyFont="1" applyFill="1" applyBorder="1" applyAlignment="1">
      <alignment horizontal="center" vertical="center"/>
    </xf>
    <xf numFmtId="0" fontId="5" fillId="4" borderId="45" xfId="0" applyFont="1" applyFill="1" applyBorder="1" applyAlignment="1">
      <alignment horizontal="center" vertical="center"/>
    </xf>
    <xf numFmtId="0" fontId="5" fillId="4" borderId="46" xfId="0" applyFont="1" applyFill="1" applyBorder="1" applyAlignment="1">
      <alignment horizontal="center" vertical="center"/>
    </xf>
    <xf numFmtId="0" fontId="5" fillId="4" borderId="47" xfId="0" applyFont="1" applyFill="1" applyBorder="1" applyAlignment="1">
      <alignment horizontal="center" vertical="center"/>
    </xf>
    <xf numFmtId="0" fontId="5" fillId="4" borderId="48" xfId="0" applyFont="1" applyFill="1" applyBorder="1" applyAlignment="1">
      <alignment horizontal="center" vertical="center"/>
    </xf>
    <xf numFmtId="0" fontId="5" fillId="4" borderId="49" xfId="0" applyNumberFormat="1" applyFont="1" applyFill="1" applyBorder="1" applyAlignment="1">
      <alignment horizontal="center" vertical="center"/>
    </xf>
    <xf numFmtId="0" fontId="5" fillId="0" borderId="56" xfId="0" applyFont="1" applyBorder="1" applyAlignment="1" applyProtection="1">
      <alignment horizontal="left" vertical="center"/>
      <protection locked="0"/>
    </xf>
    <xf numFmtId="0" fontId="5" fillId="0" borderId="57" xfId="0" applyFont="1" applyBorder="1" applyAlignment="1" applyProtection="1">
      <alignment horizontal="left" vertical="center"/>
      <protection locked="0"/>
    </xf>
    <xf numFmtId="0" fontId="5" fillId="0" borderId="23" xfId="0" applyFont="1" applyBorder="1" applyAlignment="1" applyProtection="1">
      <alignment horizontal="left" vertical="center"/>
      <protection locked="0"/>
    </xf>
    <xf numFmtId="0" fontId="5" fillId="0" borderId="47" xfId="0" applyFont="1" applyBorder="1" applyAlignment="1" applyProtection="1">
      <alignment horizontal="left" vertical="center"/>
      <protection locked="0"/>
    </xf>
    <xf numFmtId="0" fontId="5" fillId="0" borderId="11" xfId="0" applyFont="1" applyBorder="1" applyAlignment="1" applyProtection="1">
      <alignment horizontal="left" vertical="center"/>
      <protection locked="0"/>
    </xf>
    <xf numFmtId="0" fontId="5" fillId="0" borderId="48" xfId="0" applyFont="1" applyBorder="1" applyAlignment="1" applyProtection="1">
      <alignment horizontal="left" vertical="center"/>
      <protection locked="0"/>
    </xf>
    <xf numFmtId="0" fontId="5" fillId="4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6" fillId="12" borderId="17" xfId="0" applyFont="1" applyFill="1" applyBorder="1" applyAlignment="1" applyProtection="1">
      <alignment horizontal="center" vertical="center"/>
      <protection locked="0"/>
    </xf>
    <xf numFmtId="0" fontId="6" fillId="12" borderId="24" xfId="0" applyFont="1" applyFill="1" applyBorder="1" applyAlignment="1" applyProtection="1">
      <alignment horizontal="center" vertical="center"/>
      <protection locked="0"/>
    </xf>
    <xf numFmtId="0" fontId="6" fillId="12" borderId="18" xfId="0" applyFont="1" applyFill="1" applyBorder="1" applyAlignment="1" applyProtection="1">
      <alignment horizontal="center" vertical="center"/>
      <protection locked="0"/>
    </xf>
    <xf numFmtId="0" fontId="13" fillId="12" borderId="17" xfId="0" applyFont="1" applyFill="1" applyBorder="1" applyAlignment="1">
      <alignment horizontal="center" vertical="center"/>
    </xf>
    <xf numFmtId="0" fontId="13" fillId="12" borderId="24" xfId="0" applyFont="1" applyFill="1" applyBorder="1" applyAlignment="1">
      <alignment horizontal="center" vertical="center"/>
    </xf>
    <xf numFmtId="0" fontId="13" fillId="12" borderId="18" xfId="0" applyFont="1" applyFill="1" applyBorder="1" applyAlignment="1">
      <alignment horizontal="center" vertical="center"/>
    </xf>
    <xf numFmtId="0" fontId="0" fillId="9" borderId="52" xfId="0" applyFill="1" applyBorder="1" applyAlignment="1">
      <alignment horizontal="right" vertical="center"/>
    </xf>
    <xf numFmtId="0" fontId="0" fillId="9" borderId="53" xfId="0" applyFill="1" applyBorder="1" applyAlignment="1">
      <alignment horizontal="right" vertical="center"/>
    </xf>
    <xf numFmtId="0" fontId="0" fillId="9" borderId="54" xfId="0" applyFill="1" applyBorder="1" applyAlignment="1">
      <alignment horizontal="right" vertical="center"/>
    </xf>
    <xf numFmtId="0" fontId="0" fillId="9" borderId="55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10" borderId="53" xfId="0" applyFill="1" applyBorder="1" applyAlignment="1">
      <alignment horizontal="right" vertical="center"/>
    </xf>
    <xf numFmtId="0" fontId="0" fillId="10" borderId="54" xfId="0" applyFill="1" applyBorder="1" applyAlignment="1">
      <alignment horizontal="right" vertical="center"/>
    </xf>
    <xf numFmtId="0" fontId="0" fillId="10" borderId="55" xfId="0" applyFill="1" applyBorder="1" applyAlignment="1">
      <alignment horizontal="right" vertical="center"/>
    </xf>
    <xf numFmtId="0" fontId="0" fillId="11" borderId="52" xfId="0" applyFill="1" applyBorder="1" applyAlignment="1">
      <alignment horizontal="right" vertical="center"/>
    </xf>
    <xf numFmtId="0" fontId="0" fillId="11" borderId="53" xfId="0" applyFill="1" applyBorder="1" applyAlignment="1">
      <alignment horizontal="right" vertical="center"/>
    </xf>
    <xf numFmtId="0" fontId="0" fillId="11" borderId="54" xfId="0" applyFill="1" applyBorder="1" applyAlignment="1">
      <alignment horizontal="right" vertical="center"/>
    </xf>
    <xf numFmtId="0" fontId="0" fillId="11" borderId="55" xfId="0" applyFill="1" applyBorder="1" applyAlignment="1">
      <alignment horizontal="right" vertical="center"/>
    </xf>
    <xf numFmtId="0" fontId="0" fillId="7" borderId="52" xfId="0" applyFill="1" applyBorder="1" applyAlignment="1">
      <alignment horizontal="right" vertical="center"/>
    </xf>
    <xf numFmtId="0" fontId="0" fillId="7" borderId="53" xfId="0" applyFill="1" applyBorder="1" applyAlignment="1">
      <alignment horizontal="right" vertical="center"/>
    </xf>
    <xf numFmtId="0" fontId="0" fillId="7" borderId="54" xfId="0" applyFill="1" applyBorder="1" applyAlignment="1">
      <alignment horizontal="right" vertical="center"/>
    </xf>
    <xf numFmtId="0" fontId="0" fillId="7" borderId="55" xfId="0" applyFill="1" applyBorder="1" applyAlignment="1">
      <alignment horizontal="right" vertical="center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34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8585"/>
      <color rgb="FFFFCC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27</xdr:row>
      <xdr:rowOff>229721</xdr:rowOff>
    </xdr:from>
    <xdr:to>
      <xdr:col>6</xdr:col>
      <xdr:colOff>0</xdr:colOff>
      <xdr:row>27</xdr:row>
      <xdr:rowOff>229721</xdr:rowOff>
    </xdr:to>
    <xdr:sp macro="" textlink="" fLocksText="0">
      <xdr:nvSpPr>
        <xdr:cNvPr id="11" name="AutoShape 13"/>
        <xdr:cNvSpPr>
          <a:spLocks noChangeArrowheads="1"/>
        </xdr:cNvSpPr>
      </xdr:nvSpPr>
      <xdr:spPr bwMode="auto">
        <a:xfrm>
          <a:off x="4924425" y="5649446"/>
          <a:ext cx="0" cy="0"/>
        </a:xfrm>
        <a:prstGeom prst="wedgeRoundRectCallout">
          <a:avLst>
            <a:gd name="adj1" fmla="val -56454"/>
            <a:gd name="adj2" fmla="val 82606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Can du lieu that de test download</a:t>
          </a:r>
        </a:p>
      </xdr:txBody>
    </xdr:sp>
    <xdr:clientData/>
  </xdr:twoCellAnchor>
  <xdr:twoCellAnchor>
    <xdr:from>
      <xdr:col>6</xdr:col>
      <xdr:colOff>0</xdr:colOff>
      <xdr:row>27</xdr:row>
      <xdr:rowOff>229721</xdr:rowOff>
    </xdr:from>
    <xdr:to>
      <xdr:col>6</xdr:col>
      <xdr:colOff>0</xdr:colOff>
      <xdr:row>27</xdr:row>
      <xdr:rowOff>229721</xdr:rowOff>
    </xdr:to>
    <xdr:sp macro="" textlink="" fLocksText="0">
      <xdr:nvSpPr>
        <xdr:cNvPr id="12" name="AutoShape 13"/>
        <xdr:cNvSpPr>
          <a:spLocks noChangeArrowheads="1"/>
        </xdr:cNvSpPr>
      </xdr:nvSpPr>
      <xdr:spPr bwMode="auto">
        <a:xfrm>
          <a:off x="4924425" y="5649446"/>
          <a:ext cx="0" cy="0"/>
        </a:xfrm>
        <a:prstGeom prst="wedgeRoundRectCallout">
          <a:avLst>
            <a:gd name="adj1" fmla="val -56454"/>
            <a:gd name="adj2" fmla="val 82606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Can du lieu that de test download</a:t>
          </a:r>
        </a:p>
      </xdr:txBody>
    </xdr:sp>
    <xdr:clientData/>
  </xdr:twoCellAnchor>
  <xdr:twoCellAnchor>
    <xdr:from>
      <xdr:col>6</xdr:col>
      <xdr:colOff>0</xdr:colOff>
      <xdr:row>27</xdr:row>
      <xdr:rowOff>229721</xdr:rowOff>
    </xdr:from>
    <xdr:to>
      <xdr:col>6</xdr:col>
      <xdr:colOff>0</xdr:colOff>
      <xdr:row>27</xdr:row>
      <xdr:rowOff>229721</xdr:rowOff>
    </xdr:to>
    <xdr:sp macro="" textlink="" fLocksText="0">
      <xdr:nvSpPr>
        <xdr:cNvPr id="13" name="AutoShape 15"/>
        <xdr:cNvSpPr>
          <a:spLocks noChangeArrowheads="1"/>
        </xdr:cNvSpPr>
      </xdr:nvSpPr>
      <xdr:spPr bwMode="auto">
        <a:xfrm>
          <a:off x="4924425" y="5649446"/>
          <a:ext cx="0" cy="0"/>
        </a:xfrm>
        <a:prstGeom prst="wedgeRoundRectCallout">
          <a:avLst>
            <a:gd name="adj1" fmla="val -60495"/>
            <a:gd name="adj2" fmla="val 86366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vi-VN" altLang="ja-JP" sz="1100" b="0" i="0" u="none" strike="noStrike" baseline="0">
              <a:solidFill>
                <a:srgbClr val="000000"/>
              </a:solidFill>
              <a:ea typeface="ＭＳ Ｐゴシック"/>
            </a:rPr>
            <a:t>Đang chờ link connect đến Docomo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6</xdr:row>
      <xdr:rowOff>104775</xdr:rowOff>
    </xdr:from>
    <xdr:to>
      <xdr:col>18</xdr:col>
      <xdr:colOff>381000</xdr:colOff>
      <xdr:row>37</xdr:row>
      <xdr:rowOff>9525</xdr:rowOff>
    </xdr:to>
    <xdr:pic>
      <xdr:nvPicPr>
        <xdr:cNvPr id="7037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5475" y="1133475"/>
          <a:ext cx="11896725" cy="5219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95250</xdr:colOff>
      <xdr:row>13</xdr:row>
      <xdr:rowOff>104775</xdr:rowOff>
    </xdr:from>
    <xdr:to>
      <xdr:col>12</xdr:col>
      <xdr:colOff>409575</xdr:colOff>
      <xdr:row>15</xdr:row>
      <xdr:rowOff>19050</xdr:rowOff>
    </xdr:to>
    <xdr:sp macro="" textlink="">
      <xdr:nvSpPr>
        <xdr:cNvPr id="70377" name="Flowchart: Process 3"/>
        <xdr:cNvSpPr>
          <a:spLocks noChangeArrowheads="1"/>
        </xdr:cNvSpPr>
      </xdr:nvSpPr>
      <xdr:spPr bwMode="auto">
        <a:xfrm>
          <a:off x="9391650" y="2333625"/>
          <a:ext cx="314325" cy="257175"/>
        </a:xfrm>
        <a:prstGeom prst="flowChartProcess">
          <a:avLst/>
        </a:prstGeom>
        <a:noFill/>
        <a:ln w="19050" algn="ctr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12</xdr:col>
      <xdr:colOff>342900</xdr:colOff>
      <xdr:row>4</xdr:row>
      <xdr:rowOff>142875</xdr:rowOff>
    </xdr:from>
    <xdr:to>
      <xdr:col>14</xdr:col>
      <xdr:colOff>457200</xdr:colOff>
      <xdr:row>10</xdr:row>
      <xdr:rowOff>57150</xdr:rowOff>
    </xdr:to>
    <xdr:sp macro="" textlink="">
      <xdr:nvSpPr>
        <xdr:cNvPr id="5" name="Rounded Rectangular Callout 4"/>
        <xdr:cNvSpPr/>
      </xdr:nvSpPr>
      <xdr:spPr bwMode="auto">
        <a:xfrm>
          <a:off x="8572500" y="828675"/>
          <a:ext cx="1485900" cy="942975"/>
        </a:xfrm>
        <a:prstGeom prst="wedgeRoundRectCallout">
          <a:avLst>
            <a:gd name="adj1" fmla="val -52579"/>
            <a:gd name="adj2" fmla="val 121536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Step2</a:t>
          </a:r>
          <a:r>
            <a:rPr kumimoji="1" lang="en-US" altLang="ja-JP" sz="1100"/>
            <a:t>: nhap</a:t>
          </a:r>
          <a:r>
            <a:rPr kumimoji="1" lang="en-US" altLang="ja-JP" sz="1100" baseline="0"/>
            <a:t> ngay start, cac ngay con lai se tu dong thay doi theo</a:t>
          </a:r>
        </a:p>
        <a:p>
          <a:pPr algn="l"/>
          <a:r>
            <a:rPr kumimoji="1" lang="en-US" altLang="ja-JP" sz="1100" baseline="0"/>
            <a:t>ex) 2012/10/1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552450</xdr:colOff>
      <xdr:row>21</xdr:row>
      <xdr:rowOff>76200</xdr:rowOff>
    </xdr:from>
    <xdr:to>
      <xdr:col>13</xdr:col>
      <xdr:colOff>657225</xdr:colOff>
      <xdr:row>22</xdr:row>
      <xdr:rowOff>161925</xdr:rowOff>
    </xdr:to>
    <xdr:sp macro="" textlink="">
      <xdr:nvSpPr>
        <xdr:cNvPr id="70379" name="Flowchart: Process 5"/>
        <xdr:cNvSpPr>
          <a:spLocks noChangeArrowheads="1"/>
        </xdr:cNvSpPr>
      </xdr:nvSpPr>
      <xdr:spPr bwMode="auto">
        <a:xfrm>
          <a:off x="9848850" y="3676650"/>
          <a:ext cx="790575" cy="257175"/>
        </a:xfrm>
        <a:prstGeom prst="flowChartProcess">
          <a:avLst/>
        </a:prstGeom>
        <a:noFill/>
        <a:ln w="19050" algn="ctr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14</xdr:col>
      <xdr:colOff>561975</xdr:colOff>
      <xdr:row>4</xdr:row>
      <xdr:rowOff>152400</xdr:rowOff>
    </xdr:from>
    <xdr:to>
      <xdr:col>16</xdr:col>
      <xdr:colOff>390525</xdr:colOff>
      <xdr:row>9</xdr:row>
      <xdr:rowOff>85725</xdr:rowOff>
    </xdr:to>
    <xdr:sp macro="" textlink="">
      <xdr:nvSpPr>
        <xdr:cNvPr id="7" name="Rounded Rectangular Callout 6"/>
        <xdr:cNvSpPr/>
      </xdr:nvSpPr>
      <xdr:spPr bwMode="auto">
        <a:xfrm>
          <a:off x="10163175" y="838200"/>
          <a:ext cx="1200150" cy="790575"/>
        </a:xfrm>
        <a:prstGeom prst="wedgeRoundRectCallout">
          <a:avLst>
            <a:gd name="adj1" fmla="val -125595"/>
            <a:gd name="adj2" fmla="val 148041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Ngay hien tai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247650</xdr:colOff>
      <xdr:row>18</xdr:row>
      <xdr:rowOff>152399</xdr:rowOff>
    </xdr:from>
    <xdr:to>
      <xdr:col>16</xdr:col>
      <xdr:colOff>209550</xdr:colOff>
      <xdr:row>22</xdr:row>
      <xdr:rowOff>123824</xdr:rowOff>
    </xdr:to>
    <xdr:sp macro="" textlink="">
      <xdr:nvSpPr>
        <xdr:cNvPr id="8" name="Rounded Rectangular Callout 7"/>
        <xdr:cNvSpPr/>
      </xdr:nvSpPr>
      <xdr:spPr bwMode="auto">
        <a:xfrm>
          <a:off x="10915650" y="3238499"/>
          <a:ext cx="1333500" cy="657225"/>
        </a:xfrm>
        <a:prstGeom prst="wedgeRoundRectCallout">
          <a:avLst>
            <a:gd name="adj1" fmla="val -79484"/>
            <a:gd name="adj2" fmla="val 4583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Step4: </a:t>
          </a:r>
          <a:r>
            <a:rPr kumimoji="1" lang="en-US" altLang="ja-JP" sz="1100"/>
            <a:t>nhap so gio</a:t>
          </a:r>
          <a:r>
            <a:rPr kumimoji="1" lang="en-US" altLang="ja-JP" sz="1100" baseline="0"/>
            <a:t> du dinh  vao o ben tren (nhap luc tao plan)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552450</xdr:colOff>
      <xdr:row>23</xdr:row>
      <xdr:rowOff>9525</xdr:rowOff>
    </xdr:from>
    <xdr:to>
      <xdr:col>13</xdr:col>
      <xdr:colOff>657225</xdr:colOff>
      <xdr:row>24</xdr:row>
      <xdr:rowOff>95250</xdr:rowOff>
    </xdr:to>
    <xdr:sp macro="" textlink="">
      <xdr:nvSpPr>
        <xdr:cNvPr id="70382" name="Flowchart: Process 9"/>
        <xdr:cNvSpPr>
          <a:spLocks noChangeArrowheads="1"/>
        </xdr:cNvSpPr>
      </xdr:nvSpPr>
      <xdr:spPr bwMode="auto">
        <a:xfrm>
          <a:off x="9848850" y="3952875"/>
          <a:ext cx="790575" cy="257175"/>
        </a:xfrm>
        <a:prstGeom prst="flowChartProcess">
          <a:avLst/>
        </a:prstGeom>
        <a:noFill/>
        <a:ln w="19050" algn="ctr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123825</xdr:colOff>
      <xdr:row>29</xdr:row>
      <xdr:rowOff>28575</xdr:rowOff>
    </xdr:from>
    <xdr:to>
      <xdr:col>18</xdr:col>
      <xdr:colOff>533400</xdr:colOff>
      <xdr:row>32</xdr:row>
      <xdr:rowOff>28575</xdr:rowOff>
    </xdr:to>
    <xdr:sp macro="" textlink="">
      <xdr:nvSpPr>
        <xdr:cNvPr id="70383" name="Flowchart: Process 10"/>
        <xdr:cNvSpPr>
          <a:spLocks noChangeArrowheads="1"/>
        </xdr:cNvSpPr>
      </xdr:nvSpPr>
      <xdr:spPr bwMode="auto">
        <a:xfrm>
          <a:off x="1876425" y="5000625"/>
          <a:ext cx="12068175" cy="514350"/>
        </a:xfrm>
        <a:prstGeom prst="flowChartProcess">
          <a:avLst/>
        </a:prstGeom>
        <a:noFill/>
        <a:ln w="19050" algn="ctr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0</xdr:col>
      <xdr:colOff>400049</xdr:colOff>
      <xdr:row>24</xdr:row>
      <xdr:rowOff>133350</xdr:rowOff>
    </xdr:from>
    <xdr:to>
      <xdr:col>0</xdr:col>
      <xdr:colOff>1743074</xdr:colOff>
      <xdr:row>31</xdr:row>
      <xdr:rowOff>28575</xdr:rowOff>
    </xdr:to>
    <xdr:sp macro="" textlink="">
      <xdr:nvSpPr>
        <xdr:cNvPr id="12" name="Rounded Rectangular Callout 11"/>
        <xdr:cNvSpPr/>
      </xdr:nvSpPr>
      <xdr:spPr bwMode="auto">
        <a:xfrm>
          <a:off x="400049" y="4248150"/>
          <a:ext cx="1343025" cy="1095375"/>
        </a:xfrm>
        <a:prstGeom prst="wedgeRoundRectCallout">
          <a:avLst>
            <a:gd name="adj1" fmla="val 60515"/>
            <a:gd name="adj2" fmla="val 35521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khi xoa hoac add them 1 task thi </a:t>
          </a:r>
          <a:r>
            <a:rPr kumimoji="1" lang="en-US" altLang="ja-JP" sz="1100" b="1">
              <a:solidFill>
                <a:srgbClr val="FF0000"/>
              </a:solidFill>
            </a:rPr>
            <a:t>bat buoc </a:t>
          </a:r>
          <a:r>
            <a:rPr kumimoji="1" lang="en-US" altLang="ja-JP" sz="1100"/>
            <a:t>phai copy 2 rows roi delete/ insert cung 1 luc</a:t>
          </a:r>
          <a:endParaRPr kumimoji="1" lang="ja-JP" altLang="en-US" sz="1100"/>
        </a:p>
      </xdr:txBody>
    </xdr:sp>
    <xdr:clientData/>
  </xdr:twoCellAnchor>
  <xdr:twoCellAnchor>
    <xdr:from>
      <xdr:col>0</xdr:col>
      <xdr:colOff>533400</xdr:colOff>
      <xdr:row>7</xdr:row>
      <xdr:rowOff>76200</xdr:rowOff>
    </xdr:from>
    <xdr:to>
      <xdr:col>0</xdr:col>
      <xdr:colOff>1733550</xdr:colOff>
      <xdr:row>10</xdr:row>
      <xdr:rowOff>161925</xdr:rowOff>
    </xdr:to>
    <xdr:sp macro="" textlink="">
      <xdr:nvSpPr>
        <xdr:cNvPr id="13" name="Rounded Rectangular Callout 12"/>
        <xdr:cNvSpPr/>
      </xdr:nvSpPr>
      <xdr:spPr bwMode="auto">
        <a:xfrm>
          <a:off x="533400" y="1276350"/>
          <a:ext cx="1200150" cy="600075"/>
        </a:xfrm>
        <a:prstGeom prst="wedgeRoundRectCallout">
          <a:avLst>
            <a:gd name="adj1" fmla="val 83135"/>
            <a:gd name="adj2" fmla="val 7077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Step1</a:t>
          </a:r>
          <a:r>
            <a:rPr kumimoji="1" lang="en-US" altLang="ja-JP" sz="1100"/>
            <a:t>: Thay doi ten project tuong ung</a:t>
          </a:r>
          <a:endParaRPr kumimoji="1" lang="ja-JP" altLang="en-US" sz="1100"/>
        </a:p>
      </xdr:txBody>
    </xdr:sp>
    <xdr:clientData/>
  </xdr:twoCellAnchor>
  <xdr:twoCellAnchor>
    <xdr:from>
      <xdr:col>0</xdr:col>
      <xdr:colOff>361950</xdr:colOff>
      <xdr:row>13</xdr:row>
      <xdr:rowOff>142875</xdr:rowOff>
    </xdr:from>
    <xdr:to>
      <xdr:col>0</xdr:col>
      <xdr:colOff>1600200</xdr:colOff>
      <xdr:row>21</xdr:row>
      <xdr:rowOff>0</xdr:rowOff>
    </xdr:to>
    <xdr:sp macro="" textlink="">
      <xdr:nvSpPr>
        <xdr:cNvPr id="14" name="Rounded Rectangular Callout 13"/>
        <xdr:cNvSpPr/>
      </xdr:nvSpPr>
      <xdr:spPr bwMode="auto">
        <a:xfrm>
          <a:off x="361950" y="2371725"/>
          <a:ext cx="1238250" cy="1228725"/>
        </a:xfrm>
        <a:prstGeom prst="wedgeRoundRectCallout">
          <a:avLst>
            <a:gd name="adj1" fmla="val 106212"/>
            <a:gd name="adj2" fmla="val 3201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Step3: </a:t>
          </a:r>
          <a:r>
            <a:rPr kumimoji="1" lang="en-US" altLang="ja-JP" sz="1100"/>
            <a:t>Nhap cac</a:t>
          </a:r>
          <a:r>
            <a:rPr kumimoji="1" lang="en-US" altLang="ja-JP" sz="1100" baseline="0"/>
            <a:t> thong tin lien quan den task:</a:t>
          </a:r>
        </a:p>
        <a:p>
          <a:pPr algn="l"/>
          <a:r>
            <a:rPr kumimoji="1" lang="en-US" altLang="ja-JP" sz="1100" baseline="0"/>
            <a:t>ScreenNo, Screen name, function name, PG name</a:t>
          </a:r>
          <a:endParaRPr kumimoji="1" lang="ja-JP" altLang="en-US" sz="1100"/>
        </a:p>
      </xdr:txBody>
    </xdr:sp>
    <xdr:clientData/>
  </xdr:twoCellAnchor>
  <xdr:twoCellAnchor>
    <xdr:from>
      <xdr:col>1</xdr:col>
      <xdr:colOff>514350</xdr:colOff>
      <xdr:row>16</xdr:row>
      <xdr:rowOff>47625</xdr:rowOff>
    </xdr:from>
    <xdr:to>
      <xdr:col>8</xdr:col>
      <xdr:colOff>314325</xdr:colOff>
      <xdr:row>19</xdr:row>
      <xdr:rowOff>47625</xdr:rowOff>
    </xdr:to>
    <xdr:sp macro="" textlink="">
      <xdr:nvSpPr>
        <xdr:cNvPr id="70387" name="Flowchart: Process 14"/>
        <xdr:cNvSpPr>
          <a:spLocks noChangeArrowheads="1"/>
        </xdr:cNvSpPr>
      </xdr:nvSpPr>
      <xdr:spPr bwMode="auto">
        <a:xfrm>
          <a:off x="2266950" y="2790825"/>
          <a:ext cx="4600575" cy="514350"/>
        </a:xfrm>
        <a:prstGeom prst="flowChartProcess">
          <a:avLst/>
        </a:prstGeom>
        <a:noFill/>
        <a:ln w="19050" algn="ctr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11</xdr:col>
      <xdr:colOff>361950</xdr:colOff>
      <xdr:row>16</xdr:row>
      <xdr:rowOff>38100</xdr:rowOff>
    </xdr:from>
    <xdr:to>
      <xdr:col>11</xdr:col>
      <xdr:colOff>657225</xdr:colOff>
      <xdr:row>28</xdr:row>
      <xdr:rowOff>47625</xdr:rowOff>
    </xdr:to>
    <xdr:sp macro="" textlink="">
      <xdr:nvSpPr>
        <xdr:cNvPr id="70388" name="Flowchart: Process 15"/>
        <xdr:cNvSpPr>
          <a:spLocks noChangeArrowheads="1"/>
        </xdr:cNvSpPr>
      </xdr:nvSpPr>
      <xdr:spPr bwMode="auto">
        <a:xfrm>
          <a:off x="8972550" y="2781300"/>
          <a:ext cx="295275" cy="2066925"/>
        </a:xfrm>
        <a:prstGeom prst="flowChartProcess">
          <a:avLst/>
        </a:prstGeom>
        <a:noFill/>
        <a:ln w="19050" algn="ctr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9</xdr:col>
      <xdr:colOff>523875</xdr:colOff>
      <xdr:row>0</xdr:row>
      <xdr:rowOff>161926</xdr:rowOff>
    </xdr:from>
    <xdr:to>
      <xdr:col>11</xdr:col>
      <xdr:colOff>485775</xdr:colOff>
      <xdr:row>5</xdr:row>
      <xdr:rowOff>9526</xdr:rowOff>
    </xdr:to>
    <xdr:sp macro="" textlink="">
      <xdr:nvSpPr>
        <xdr:cNvPr id="17" name="Rounded Rectangular Callout 16"/>
        <xdr:cNvSpPr/>
      </xdr:nvSpPr>
      <xdr:spPr bwMode="auto">
        <a:xfrm>
          <a:off x="7762875" y="161926"/>
          <a:ext cx="1333500" cy="704850"/>
        </a:xfrm>
        <a:prstGeom prst="wedgeRoundRectCallout">
          <a:avLst>
            <a:gd name="adj1" fmla="val -45199"/>
            <a:gd name="adj2" fmla="val 103395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Step5: </a:t>
          </a:r>
          <a:r>
            <a:rPr kumimoji="1" lang="en-US" altLang="ja-JP" sz="1100"/>
            <a:t>nhap thong tin ngay change</a:t>
          </a:r>
          <a:r>
            <a:rPr kumimoji="1" lang="en-US" altLang="ja-JP" sz="1100" baseline="0"/>
            <a:t> va nguoi change</a:t>
          </a:r>
          <a:endParaRPr kumimoji="1" lang="ja-JP" altLang="en-US" sz="1100"/>
        </a:p>
      </xdr:txBody>
    </xdr:sp>
    <xdr:clientData/>
  </xdr:twoCellAnchor>
  <xdr:twoCellAnchor>
    <xdr:from>
      <xdr:col>9</xdr:col>
      <xdr:colOff>219075</xdr:colOff>
      <xdr:row>7</xdr:row>
      <xdr:rowOff>76200</xdr:rowOff>
    </xdr:from>
    <xdr:to>
      <xdr:col>10</xdr:col>
      <xdr:colOff>390525</xdr:colOff>
      <xdr:row>10</xdr:row>
      <xdr:rowOff>9525</xdr:rowOff>
    </xdr:to>
    <xdr:sp macro="" textlink="">
      <xdr:nvSpPr>
        <xdr:cNvPr id="70390" name="Flowchart: Process 17"/>
        <xdr:cNvSpPr>
          <a:spLocks noChangeArrowheads="1"/>
        </xdr:cNvSpPr>
      </xdr:nvSpPr>
      <xdr:spPr bwMode="auto">
        <a:xfrm>
          <a:off x="7458075" y="1276350"/>
          <a:ext cx="857250" cy="447675"/>
        </a:xfrm>
        <a:prstGeom prst="flowChartProcess">
          <a:avLst/>
        </a:prstGeom>
        <a:noFill/>
        <a:ln w="19050" algn="ctr">
          <a:solidFill>
            <a:srgbClr val="FF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466725</xdr:colOff>
      <xdr:row>45</xdr:row>
      <xdr:rowOff>95250</xdr:rowOff>
    </xdr:from>
    <xdr:to>
      <xdr:col>14</xdr:col>
      <xdr:colOff>428625</xdr:colOff>
      <xdr:row>50</xdr:row>
      <xdr:rowOff>161925</xdr:rowOff>
    </xdr:to>
    <xdr:sp macro="" textlink="">
      <xdr:nvSpPr>
        <xdr:cNvPr id="20" name="Rounded Rectangular Callout 19"/>
        <xdr:cNvSpPr/>
      </xdr:nvSpPr>
      <xdr:spPr bwMode="auto">
        <a:xfrm>
          <a:off x="9763125" y="7810500"/>
          <a:ext cx="1333500" cy="923925"/>
        </a:xfrm>
        <a:prstGeom prst="wedgeRoundRectCallout">
          <a:avLst>
            <a:gd name="adj1" fmla="val -137341"/>
            <a:gd name="adj2" fmla="val -51077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Step6: </a:t>
          </a:r>
          <a:r>
            <a:rPr kumimoji="1" lang="en-US" altLang="ja-JP" sz="1100"/>
            <a:t>nhap ngay nghi le trong nam vao sheet</a:t>
          </a:r>
          <a:r>
            <a:rPr kumimoji="1" lang="en-US" altLang="ja-JP" sz="1100" baseline="0"/>
            <a:t> </a:t>
          </a:r>
          <a:r>
            <a:rPr kumimoji="1" lang="en-US" altLang="ja-JP" sz="1100" b="1" baseline="0">
              <a:solidFill>
                <a:srgbClr val="FF0000"/>
              </a:solidFill>
            </a:rPr>
            <a:t>Setting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400050</xdr:colOff>
      <xdr:row>37</xdr:row>
      <xdr:rowOff>38100</xdr:rowOff>
    </xdr:from>
    <xdr:to>
      <xdr:col>14</xdr:col>
      <xdr:colOff>457200</xdr:colOff>
      <xdr:row>44</xdr:row>
      <xdr:rowOff>95250</xdr:rowOff>
    </xdr:to>
    <xdr:cxnSp macro="">
      <xdr:nvCxnSpPr>
        <xdr:cNvPr id="70393" name="Straight Arrow Connector 22"/>
        <xdr:cNvCxnSpPr>
          <a:cxnSpLocks noChangeShapeType="1"/>
        </xdr:cNvCxnSpPr>
      </xdr:nvCxnSpPr>
      <xdr:spPr bwMode="auto">
        <a:xfrm flipV="1">
          <a:off x="8324850" y="6381750"/>
          <a:ext cx="2800350" cy="1285875"/>
        </a:xfrm>
        <a:prstGeom prst="straightConnector1">
          <a:avLst/>
        </a:prstGeom>
        <a:noFill/>
        <a:ln w="9525" algn="ctr">
          <a:solidFill>
            <a:srgbClr val="4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14</xdr:col>
      <xdr:colOff>666749</xdr:colOff>
      <xdr:row>39</xdr:row>
      <xdr:rowOff>133350</xdr:rowOff>
    </xdr:from>
    <xdr:to>
      <xdr:col>17</xdr:col>
      <xdr:colOff>123824</xdr:colOff>
      <xdr:row>48</xdr:row>
      <xdr:rowOff>47625</xdr:rowOff>
    </xdr:to>
    <xdr:sp macro="" textlink="">
      <xdr:nvSpPr>
        <xdr:cNvPr id="24" name="Rounded Rectangular Callout 23"/>
        <xdr:cNvSpPr/>
      </xdr:nvSpPr>
      <xdr:spPr bwMode="auto">
        <a:xfrm>
          <a:off x="11334749" y="6819900"/>
          <a:ext cx="1514475" cy="1457325"/>
        </a:xfrm>
        <a:prstGeom prst="wedgeRoundRectCallout">
          <a:avLst>
            <a:gd name="adj1" fmla="val -119731"/>
            <a:gd name="adj2" fmla="val -53038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khi set</a:t>
          </a:r>
          <a:r>
            <a:rPr kumimoji="1" lang="en-US" altLang="ja-JP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ngay thi la 2012/10/08 thi tren sheet schedule mau cua cot tuong ung voi ngay do se change thanh mau giong ngay chu nhat</a:t>
          </a:r>
          <a:endParaRPr kumimoji="1" lang="ja-JP" alt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57150</xdr:colOff>
      <xdr:row>25</xdr:row>
      <xdr:rowOff>76199</xdr:rowOff>
    </xdr:from>
    <xdr:to>
      <xdr:col>15</xdr:col>
      <xdr:colOff>19050</xdr:colOff>
      <xdr:row>31</xdr:row>
      <xdr:rowOff>95250</xdr:rowOff>
    </xdr:to>
    <xdr:sp macro="" textlink="">
      <xdr:nvSpPr>
        <xdr:cNvPr id="25" name="Rounded Rectangular Callout 24"/>
        <xdr:cNvSpPr/>
      </xdr:nvSpPr>
      <xdr:spPr bwMode="auto">
        <a:xfrm>
          <a:off x="10039350" y="4362449"/>
          <a:ext cx="1333500" cy="1047751"/>
        </a:xfrm>
        <a:prstGeom prst="wedgeRoundRectCallout">
          <a:avLst>
            <a:gd name="adj1" fmla="val -47342"/>
            <a:gd name="adj2" fmla="val -77675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Step7: </a:t>
          </a:r>
          <a:r>
            <a:rPr kumimoji="1" lang="en-US" altLang="ja-JP" sz="1100"/>
            <a:t>nhap so gio</a:t>
          </a:r>
          <a:r>
            <a:rPr kumimoji="1" lang="en-US" altLang="ja-JP" sz="1100" baseline="0"/>
            <a:t> da thuc hien that vao o ben duoi (nhap sau khi ket thuc 1 ngay lam viec)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28575</xdr:colOff>
      <xdr:row>33</xdr:row>
      <xdr:rowOff>85725</xdr:rowOff>
    </xdr:from>
    <xdr:to>
      <xdr:col>12</xdr:col>
      <xdr:colOff>676275</xdr:colOff>
      <xdr:row>38</xdr:row>
      <xdr:rowOff>133351</xdr:rowOff>
    </xdr:to>
    <xdr:sp macro="" textlink="">
      <xdr:nvSpPr>
        <xdr:cNvPr id="26" name="Rounded Rectangular Callout 25"/>
        <xdr:cNvSpPr/>
      </xdr:nvSpPr>
      <xdr:spPr bwMode="auto">
        <a:xfrm>
          <a:off x="8639175" y="5743575"/>
          <a:ext cx="1333500" cy="904876"/>
        </a:xfrm>
        <a:prstGeom prst="wedgeRoundRectCallout">
          <a:avLst>
            <a:gd name="adj1" fmla="val -10914"/>
            <a:gd name="adj2" fmla="val -155904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Step8: </a:t>
          </a:r>
          <a:r>
            <a:rPr kumimoji="1" lang="en-US" altLang="ja-JP" sz="1100"/>
            <a:t>nhap so phan tram</a:t>
          </a:r>
          <a:r>
            <a:rPr kumimoji="1" lang="en-US" altLang="ja-JP" sz="1100" baseline="0"/>
            <a:t> cong viec da hoan thanh (tu PG uoc luong va input)</a:t>
          </a:r>
          <a:endParaRPr kumimoji="1" lang="ja-JP" altLang="en-US" sz="1100"/>
        </a:p>
      </xdr:txBody>
    </xdr:sp>
    <xdr:clientData/>
  </xdr:twoCellAnchor>
  <xdr:twoCellAnchor>
    <xdr:from>
      <xdr:col>10</xdr:col>
      <xdr:colOff>466725</xdr:colOff>
      <xdr:row>5</xdr:row>
      <xdr:rowOff>171449</xdr:rowOff>
    </xdr:from>
    <xdr:to>
      <xdr:col>12</xdr:col>
      <xdr:colOff>200025</xdr:colOff>
      <xdr:row>9</xdr:row>
      <xdr:rowOff>133350</xdr:rowOff>
    </xdr:to>
    <xdr:sp macro="" textlink="">
      <xdr:nvSpPr>
        <xdr:cNvPr id="27" name="Rounded Rectangular Callout 26"/>
        <xdr:cNvSpPr/>
      </xdr:nvSpPr>
      <xdr:spPr bwMode="auto">
        <a:xfrm>
          <a:off x="8391525" y="1028699"/>
          <a:ext cx="1104900" cy="647701"/>
        </a:xfrm>
        <a:prstGeom prst="wedgeRoundRectCallout">
          <a:avLst>
            <a:gd name="adj1" fmla="val -20299"/>
            <a:gd name="adj2" fmla="val 100242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cost</a:t>
          </a:r>
          <a:r>
            <a:rPr kumimoji="1" lang="en-US" altLang="ja-JP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du dinh va cost that su (tu dong tinh toan)</a:t>
          </a:r>
          <a:endParaRPr kumimoji="1" lang="ja-JP" alt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257735</xdr:colOff>
      <xdr:row>7</xdr:row>
      <xdr:rowOff>33617</xdr:rowOff>
    </xdr:from>
    <xdr:to>
      <xdr:col>5</xdr:col>
      <xdr:colOff>22412</xdr:colOff>
      <xdr:row>8</xdr:row>
      <xdr:rowOff>123265</xdr:rowOff>
    </xdr:to>
    <xdr:sp macro="" textlink="">
      <xdr:nvSpPr>
        <xdr:cNvPr id="28" name="Rounded Rectangle 27"/>
        <xdr:cNvSpPr/>
      </xdr:nvSpPr>
      <xdr:spPr bwMode="auto">
        <a:xfrm>
          <a:off x="2005853" y="1210235"/>
          <a:ext cx="2498912" cy="257736"/>
        </a:xfrm>
        <a:prstGeom prst="roundRect">
          <a:avLst/>
        </a:prstGeom>
        <a:ln>
          <a:headEnd type="none" w="med" len="med"/>
          <a:tailEnd type="none" w="med" len="med"/>
        </a:ln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BeetSoft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H54"/>
  <sheetViews>
    <sheetView showGridLines="0" tabSelected="1" zoomScale="85" zoomScaleNormal="85" zoomScaleSheetLayoutView="85" zoomScalePageLayoutView="90" workbookViewId="0">
      <pane xSplit="16" ySplit="10" topLeftCell="Q11" activePane="bottomRight" state="frozen"/>
      <selection pane="topRight" activeCell="W1" sqref="W1"/>
      <selection pane="bottomLeft" activeCell="A9" sqref="A9"/>
      <selection pane="bottomRight" activeCell="P17" sqref="P17:P18"/>
    </sheetView>
  </sheetViews>
  <sheetFormatPr defaultColWidth="4.625" defaultRowHeight="15" customHeight="1"/>
  <cols>
    <col min="1" max="1" width="1.375" style="1" customWidth="1"/>
    <col min="2" max="2" width="4.125" style="1" customWidth="1"/>
    <col min="3" max="3" width="12.5" style="1" customWidth="1"/>
    <col min="4" max="4" width="21" style="1" customWidth="1"/>
    <col min="5" max="5" width="27.25" style="1" customWidth="1"/>
    <col min="6" max="6" width="9.375" style="1" customWidth="1"/>
    <col min="7" max="10" width="9.625" style="1" customWidth="1"/>
    <col min="11" max="14" width="4.5" style="16" customWidth="1"/>
    <col min="15" max="15" width="5.5" style="1" customWidth="1"/>
    <col min="16" max="16" width="5.25" style="8" customWidth="1"/>
    <col min="17" max="17" width="3.125" style="1" customWidth="1"/>
    <col min="18" max="85" width="3.125" style="45" customWidth="1"/>
    <col min="86" max="86" width="6.875" style="1" customWidth="1"/>
    <col min="87" max="87" width="1.125" style="1" customWidth="1"/>
    <col min="88" max="98" width="2.875" style="1" customWidth="1"/>
    <col min="99" max="16384" width="4.625" style="1"/>
  </cols>
  <sheetData>
    <row r="1" spans="1:86" ht="8.25" customHeight="1">
      <c r="D1" s="39"/>
      <c r="E1" s="39"/>
      <c r="F1" s="39"/>
      <c r="G1" s="39"/>
      <c r="H1" s="39"/>
      <c r="I1" s="39"/>
      <c r="J1" s="39"/>
      <c r="K1" s="40"/>
      <c r="L1" s="40"/>
      <c r="M1" s="40"/>
      <c r="N1" s="40"/>
      <c r="O1" s="39"/>
      <c r="P1" s="41"/>
      <c r="Q1" s="39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</row>
    <row r="2" spans="1:86" ht="19.5" customHeight="1">
      <c r="B2" s="93" t="s">
        <v>54</v>
      </c>
      <c r="C2" s="2"/>
      <c r="D2" s="42"/>
      <c r="E2" s="79"/>
      <c r="F2" s="89" t="s">
        <v>44</v>
      </c>
      <c r="G2" s="89" t="s">
        <v>45</v>
      </c>
      <c r="H2" s="89" t="s">
        <v>46</v>
      </c>
      <c r="I2" s="90" t="s">
        <v>53</v>
      </c>
      <c r="J2" s="91" t="s">
        <v>47</v>
      </c>
      <c r="K2" s="95" t="s">
        <v>48</v>
      </c>
      <c r="L2" s="96"/>
      <c r="M2" s="39"/>
      <c r="N2" s="79" t="s">
        <v>17</v>
      </c>
      <c r="O2" s="99" t="s">
        <v>59</v>
      </c>
      <c r="P2" s="99"/>
      <c r="Q2" s="39"/>
      <c r="R2" s="79"/>
      <c r="S2" s="29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G2" s="46"/>
      <c r="CH2" s="14" t="str">
        <f ca="1">"Date："&amp;TEXT(TODAY()," yyyy/mm/dd")</f>
        <v>Date： 2015/10/20</v>
      </c>
    </row>
    <row r="3" spans="1:86" ht="18.75" customHeight="1">
      <c r="B3" s="27" t="s">
        <v>61</v>
      </c>
      <c r="C3" s="3"/>
      <c r="D3" s="43"/>
      <c r="E3" s="80"/>
      <c r="F3" s="92">
        <f ca="1">COUNTIF(P11:P54,"=△") + COUNTIF(P11:P54,"=○") +COUNTIF(P11:P54,"=★") + COUNTIF(P11:P54,"=◇")+ COUNTIF(P11:P54,"=▲")</f>
        <v>0</v>
      </c>
      <c r="G3" s="92">
        <f ca="1">COUNTIF(P11:P54,"=○")</f>
        <v>0</v>
      </c>
      <c r="H3" s="92">
        <f ca="1">COUNTIF(P11:P54,"=△") + COUNTIF(P11:P54,"=▲")  +  COUNTIF(P11:P54,"=★")</f>
        <v>0</v>
      </c>
      <c r="I3" s="92">
        <f ca="1">COUNTIF(P11:P54,"=◇")</f>
        <v>0</v>
      </c>
      <c r="J3" s="92">
        <f ca="1">COUNTIF(P11:P54,"=▲")</f>
        <v>0</v>
      </c>
      <c r="K3" s="97">
        <f ca="1">COUNTIF(P11:P54,"=★")</f>
        <v>0</v>
      </c>
      <c r="L3" s="98"/>
      <c r="M3" s="39"/>
      <c r="N3" s="80" t="s">
        <v>9</v>
      </c>
      <c r="O3" s="100" t="s">
        <v>60</v>
      </c>
      <c r="P3" s="100"/>
      <c r="Q3" s="39"/>
      <c r="R3" s="80"/>
      <c r="S3" s="30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H3" s="32"/>
    </row>
    <row r="4" spans="1:86" ht="5.25" customHeight="1" thickBot="1">
      <c r="B4" s="4"/>
      <c r="C4" s="4"/>
      <c r="D4" s="4"/>
      <c r="E4" s="5"/>
      <c r="F4" s="5"/>
      <c r="G4" s="5"/>
      <c r="H4" s="5"/>
      <c r="I4" s="5"/>
      <c r="J4" s="5"/>
      <c r="K4" s="17"/>
      <c r="L4" s="17"/>
      <c r="M4" s="17"/>
      <c r="N4" s="17"/>
      <c r="O4" s="5"/>
      <c r="P4" s="9"/>
      <c r="Q4" s="5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6"/>
    </row>
    <row r="5" spans="1:86" ht="3.75" customHeight="1" thickTop="1">
      <c r="B5" s="2"/>
      <c r="C5" s="2"/>
      <c r="D5" s="2"/>
      <c r="F5" s="7"/>
      <c r="G5" s="7"/>
      <c r="H5" s="7"/>
      <c r="I5" s="7"/>
      <c r="J5" s="7"/>
      <c r="K5" s="18"/>
      <c r="L5" s="18"/>
      <c r="M5" s="18"/>
      <c r="N5" s="18"/>
      <c r="O5" s="7"/>
      <c r="U5" s="48"/>
    </row>
    <row r="6" spans="1:86" ht="3.7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U6" s="48"/>
    </row>
    <row r="7" spans="1:86" ht="18.75" customHeight="1">
      <c r="A7" s="26"/>
      <c r="B7" s="142"/>
      <c r="C7" s="143"/>
      <c r="D7" s="143"/>
      <c r="E7" s="143"/>
      <c r="F7" s="144"/>
      <c r="G7" s="151" t="s">
        <v>36</v>
      </c>
      <c r="H7" s="152"/>
      <c r="I7" s="152"/>
      <c r="J7" s="152"/>
      <c r="K7" s="152"/>
      <c r="L7" s="152"/>
      <c r="M7" s="152"/>
      <c r="N7" s="153"/>
      <c r="O7" s="26"/>
      <c r="P7" s="26"/>
      <c r="U7" s="48"/>
    </row>
    <row r="8" spans="1:86" ht="18.75" customHeight="1">
      <c r="A8" s="26"/>
      <c r="B8" s="145"/>
      <c r="C8" s="146"/>
      <c r="D8" s="146"/>
      <c r="E8" s="146"/>
      <c r="F8" s="147"/>
      <c r="G8" s="88">
        <f>MIN(G15:H54)</f>
        <v>0</v>
      </c>
      <c r="H8" s="88">
        <f>MAX(H11:H54)</f>
        <v>0</v>
      </c>
      <c r="I8" s="88" t="str">
        <f>IF(MIN(I11:I54)=DATE(1900,1,0),"",MIN(I11:I54))</f>
        <v/>
      </c>
      <c r="J8" s="88" t="str">
        <f>IF(MAX(J11:J54)=DATE(1900,1,0),"",MAX(J11:J54))</f>
        <v/>
      </c>
      <c r="K8" s="122">
        <f>SUM(L11:L54)</f>
        <v>0</v>
      </c>
      <c r="L8" s="123"/>
      <c r="M8" s="122">
        <f>SUM(N11:N54)</f>
        <v>0</v>
      </c>
      <c r="N8" s="123"/>
      <c r="O8" s="37"/>
      <c r="P8" s="38" t="str">
        <f>TEXT(R9,"yyyy")</f>
        <v>2015</v>
      </c>
      <c r="Q8" s="25" t="str">
        <f>TEXT(Q9,"m")</f>
        <v>10</v>
      </c>
      <c r="R8" s="49" t="str">
        <f>IF(TEXT(R9,"d")="1",TEXT(R9,"m"),"")</f>
        <v/>
      </c>
      <c r="S8" s="49" t="str">
        <f t="shared" ref="S8:CB8" si="0">IF(TEXT(S9,"d")="1",TEXT(S9,"m"),"")</f>
        <v/>
      </c>
      <c r="T8" s="49" t="str">
        <f t="shared" si="0"/>
        <v/>
      </c>
      <c r="U8" s="49" t="str">
        <f t="shared" si="0"/>
        <v/>
      </c>
      <c r="V8" s="49" t="str">
        <f t="shared" si="0"/>
        <v/>
      </c>
      <c r="W8" s="49" t="str">
        <f t="shared" si="0"/>
        <v/>
      </c>
      <c r="X8" s="49" t="str">
        <f t="shared" si="0"/>
        <v/>
      </c>
      <c r="Y8" s="49" t="str">
        <f t="shared" si="0"/>
        <v/>
      </c>
      <c r="Z8" s="49" t="str">
        <f t="shared" si="0"/>
        <v/>
      </c>
      <c r="AA8" s="49" t="str">
        <f t="shared" si="0"/>
        <v/>
      </c>
      <c r="AB8" s="49" t="str">
        <f t="shared" si="0"/>
        <v/>
      </c>
      <c r="AC8" s="49" t="str">
        <f t="shared" si="0"/>
        <v/>
      </c>
      <c r="AD8" s="49" t="str">
        <f t="shared" si="0"/>
        <v/>
      </c>
      <c r="AE8" s="49" t="str">
        <f t="shared" si="0"/>
        <v/>
      </c>
      <c r="AF8" s="49" t="str">
        <f t="shared" si="0"/>
        <v/>
      </c>
      <c r="AG8" s="49" t="str">
        <f t="shared" si="0"/>
        <v/>
      </c>
      <c r="AH8" s="49" t="str">
        <f t="shared" si="0"/>
        <v/>
      </c>
      <c r="AI8" s="49" t="str">
        <f t="shared" si="0"/>
        <v/>
      </c>
      <c r="AJ8" s="49" t="str">
        <f t="shared" si="0"/>
        <v/>
      </c>
      <c r="AK8" s="49" t="str">
        <f t="shared" si="0"/>
        <v/>
      </c>
      <c r="AL8" s="49" t="str">
        <f t="shared" si="0"/>
        <v/>
      </c>
      <c r="AM8" s="49" t="str">
        <f t="shared" si="0"/>
        <v>11</v>
      </c>
      <c r="AN8" s="49" t="str">
        <f t="shared" si="0"/>
        <v/>
      </c>
      <c r="AO8" s="49" t="str">
        <f t="shared" si="0"/>
        <v/>
      </c>
      <c r="AP8" s="49" t="str">
        <f t="shared" si="0"/>
        <v/>
      </c>
      <c r="AQ8" s="49" t="str">
        <f t="shared" si="0"/>
        <v/>
      </c>
      <c r="AR8" s="49" t="str">
        <f t="shared" si="0"/>
        <v/>
      </c>
      <c r="AS8" s="49" t="str">
        <f t="shared" si="0"/>
        <v/>
      </c>
      <c r="AT8" s="49" t="str">
        <f t="shared" si="0"/>
        <v/>
      </c>
      <c r="AU8" s="49" t="str">
        <f t="shared" si="0"/>
        <v/>
      </c>
      <c r="AV8" s="49" t="str">
        <f t="shared" si="0"/>
        <v/>
      </c>
      <c r="AW8" s="49" t="str">
        <f t="shared" si="0"/>
        <v/>
      </c>
      <c r="AX8" s="49" t="str">
        <f t="shared" si="0"/>
        <v/>
      </c>
      <c r="AY8" s="49" t="str">
        <f t="shared" si="0"/>
        <v/>
      </c>
      <c r="AZ8" s="49" t="str">
        <f t="shared" si="0"/>
        <v/>
      </c>
      <c r="BA8" s="49" t="str">
        <f t="shared" si="0"/>
        <v/>
      </c>
      <c r="BB8" s="49" t="str">
        <f t="shared" si="0"/>
        <v/>
      </c>
      <c r="BC8" s="49" t="str">
        <f t="shared" si="0"/>
        <v/>
      </c>
      <c r="BD8" s="49" t="str">
        <f t="shared" si="0"/>
        <v/>
      </c>
      <c r="BE8" s="49" t="str">
        <f t="shared" si="0"/>
        <v/>
      </c>
      <c r="BF8" s="49" t="str">
        <f t="shared" si="0"/>
        <v/>
      </c>
      <c r="BG8" s="49" t="str">
        <f t="shared" si="0"/>
        <v/>
      </c>
      <c r="BH8" s="49" t="str">
        <f t="shared" si="0"/>
        <v/>
      </c>
      <c r="BI8" s="49" t="str">
        <f t="shared" si="0"/>
        <v/>
      </c>
      <c r="BJ8" s="49" t="str">
        <f t="shared" si="0"/>
        <v/>
      </c>
      <c r="BK8" s="49" t="str">
        <f t="shared" si="0"/>
        <v/>
      </c>
      <c r="BL8" s="49" t="str">
        <f t="shared" si="0"/>
        <v/>
      </c>
      <c r="BM8" s="49" t="str">
        <f t="shared" si="0"/>
        <v/>
      </c>
      <c r="BN8" s="49" t="str">
        <f t="shared" si="0"/>
        <v/>
      </c>
      <c r="BO8" s="49" t="str">
        <f t="shared" si="0"/>
        <v/>
      </c>
      <c r="BP8" s="49" t="str">
        <f t="shared" si="0"/>
        <v/>
      </c>
      <c r="BQ8" s="49" t="str">
        <f t="shared" si="0"/>
        <v>12</v>
      </c>
      <c r="BR8" s="49" t="str">
        <f t="shared" si="0"/>
        <v/>
      </c>
      <c r="BS8" s="49" t="str">
        <f t="shared" si="0"/>
        <v/>
      </c>
      <c r="BT8" s="49" t="str">
        <f t="shared" si="0"/>
        <v/>
      </c>
      <c r="BU8" s="49" t="str">
        <f t="shared" si="0"/>
        <v/>
      </c>
      <c r="BV8" s="49" t="str">
        <f t="shared" si="0"/>
        <v/>
      </c>
      <c r="BW8" s="49" t="str">
        <f t="shared" si="0"/>
        <v/>
      </c>
      <c r="BX8" s="49" t="str">
        <f t="shared" si="0"/>
        <v/>
      </c>
      <c r="BY8" s="49" t="str">
        <f t="shared" si="0"/>
        <v/>
      </c>
      <c r="BZ8" s="49" t="str">
        <f t="shared" si="0"/>
        <v/>
      </c>
      <c r="CA8" s="49" t="str">
        <f t="shared" si="0"/>
        <v/>
      </c>
      <c r="CB8" s="49" t="str">
        <f t="shared" si="0"/>
        <v/>
      </c>
      <c r="CC8" s="49" t="str">
        <f>IF(TEXT(CC9,"d")="1",TEXT(CC9,"m"),"")</f>
        <v/>
      </c>
      <c r="CD8" s="49" t="str">
        <f>IF(TEXT(CD9,"d")="1",TEXT(CD9,"m"),"")</f>
        <v/>
      </c>
      <c r="CE8" s="49" t="str">
        <f>IF(TEXT(CE9,"d")="1",TEXT(CE9,"m"),"")</f>
        <v/>
      </c>
      <c r="CF8" s="49" t="str">
        <f>IF(TEXT(CF9,"d")="1",TEXT(CF9,"m"),"")</f>
        <v/>
      </c>
      <c r="CG8" s="49" t="str">
        <f>IF(TEXT(CG9,"d")="1",TEXT(CG9,"m"),"")</f>
        <v/>
      </c>
      <c r="CH8" s="124" t="s">
        <v>13</v>
      </c>
    </row>
    <row r="9" spans="1:86" ht="18.75" customHeight="1">
      <c r="B9" s="125" t="s">
        <v>2</v>
      </c>
      <c r="C9" s="127" t="s">
        <v>19</v>
      </c>
      <c r="D9" s="129" t="s">
        <v>42</v>
      </c>
      <c r="E9" s="131" t="s">
        <v>4</v>
      </c>
      <c r="F9" s="133" t="s">
        <v>5</v>
      </c>
      <c r="G9" s="148" t="s">
        <v>32</v>
      </c>
      <c r="H9" s="149"/>
      <c r="I9" s="148" t="s">
        <v>33</v>
      </c>
      <c r="J9" s="150"/>
      <c r="K9" s="135" t="s">
        <v>30</v>
      </c>
      <c r="L9" s="136"/>
      <c r="M9" s="141" t="s">
        <v>31</v>
      </c>
      <c r="N9" s="136"/>
      <c r="O9" s="137" t="s">
        <v>8</v>
      </c>
      <c r="P9" s="138"/>
      <c r="Q9" s="28">
        <v>42287</v>
      </c>
      <c r="R9" s="50">
        <f>Q9+1</f>
        <v>42288</v>
      </c>
      <c r="S9" s="50">
        <f>R9+1</f>
        <v>42289</v>
      </c>
      <c r="T9" s="50">
        <f>S9+1</f>
        <v>42290</v>
      </c>
      <c r="U9" s="50">
        <f>T9+1</f>
        <v>42291</v>
      </c>
      <c r="V9" s="50">
        <f>U9+1</f>
        <v>42292</v>
      </c>
      <c r="W9" s="50">
        <f t="shared" ref="W9:CB9" si="1">V9+1</f>
        <v>42293</v>
      </c>
      <c r="X9" s="50">
        <f t="shared" si="1"/>
        <v>42294</v>
      </c>
      <c r="Y9" s="50">
        <f t="shared" si="1"/>
        <v>42295</v>
      </c>
      <c r="Z9" s="50">
        <f t="shared" si="1"/>
        <v>42296</v>
      </c>
      <c r="AA9" s="50">
        <f>Z9+1</f>
        <v>42297</v>
      </c>
      <c r="AB9" s="50">
        <f t="shared" si="1"/>
        <v>42298</v>
      </c>
      <c r="AC9" s="50">
        <f t="shared" si="1"/>
        <v>42299</v>
      </c>
      <c r="AD9" s="50">
        <f t="shared" si="1"/>
        <v>42300</v>
      </c>
      <c r="AE9" s="50">
        <f t="shared" si="1"/>
        <v>42301</v>
      </c>
      <c r="AF9" s="50">
        <f t="shared" si="1"/>
        <v>42302</v>
      </c>
      <c r="AG9" s="50">
        <f t="shared" si="1"/>
        <v>42303</v>
      </c>
      <c r="AH9" s="50">
        <f t="shared" si="1"/>
        <v>42304</v>
      </c>
      <c r="AI9" s="50">
        <f t="shared" si="1"/>
        <v>42305</v>
      </c>
      <c r="AJ9" s="50">
        <f t="shared" si="1"/>
        <v>42306</v>
      </c>
      <c r="AK9" s="50">
        <f t="shared" si="1"/>
        <v>42307</v>
      </c>
      <c r="AL9" s="50">
        <f t="shared" si="1"/>
        <v>42308</v>
      </c>
      <c r="AM9" s="50">
        <f t="shared" si="1"/>
        <v>42309</v>
      </c>
      <c r="AN9" s="50">
        <f t="shared" si="1"/>
        <v>42310</v>
      </c>
      <c r="AO9" s="50">
        <f t="shared" si="1"/>
        <v>42311</v>
      </c>
      <c r="AP9" s="50">
        <f t="shared" si="1"/>
        <v>42312</v>
      </c>
      <c r="AQ9" s="50">
        <f t="shared" si="1"/>
        <v>42313</v>
      </c>
      <c r="AR9" s="50">
        <f t="shared" si="1"/>
        <v>42314</v>
      </c>
      <c r="AS9" s="50">
        <f t="shared" si="1"/>
        <v>42315</v>
      </c>
      <c r="AT9" s="50">
        <f t="shared" si="1"/>
        <v>42316</v>
      </c>
      <c r="AU9" s="50">
        <f t="shared" si="1"/>
        <v>42317</v>
      </c>
      <c r="AV9" s="50">
        <f t="shared" si="1"/>
        <v>42318</v>
      </c>
      <c r="AW9" s="50">
        <f t="shared" si="1"/>
        <v>42319</v>
      </c>
      <c r="AX9" s="50">
        <f t="shared" si="1"/>
        <v>42320</v>
      </c>
      <c r="AY9" s="50">
        <f t="shared" si="1"/>
        <v>42321</v>
      </c>
      <c r="AZ9" s="50">
        <f t="shared" si="1"/>
        <v>42322</v>
      </c>
      <c r="BA9" s="50">
        <f t="shared" si="1"/>
        <v>42323</v>
      </c>
      <c r="BB9" s="50">
        <f t="shared" si="1"/>
        <v>42324</v>
      </c>
      <c r="BC9" s="50">
        <f t="shared" si="1"/>
        <v>42325</v>
      </c>
      <c r="BD9" s="50">
        <f t="shared" si="1"/>
        <v>42326</v>
      </c>
      <c r="BE9" s="50">
        <f t="shared" si="1"/>
        <v>42327</v>
      </c>
      <c r="BF9" s="50">
        <f t="shared" si="1"/>
        <v>42328</v>
      </c>
      <c r="BG9" s="50">
        <f t="shared" si="1"/>
        <v>42329</v>
      </c>
      <c r="BH9" s="50">
        <f t="shared" si="1"/>
        <v>42330</v>
      </c>
      <c r="BI9" s="50">
        <f t="shared" si="1"/>
        <v>42331</v>
      </c>
      <c r="BJ9" s="50">
        <f t="shared" si="1"/>
        <v>42332</v>
      </c>
      <c r="BK9" s="50">
        <f t="shared" si="1"/>
        <v>42333</v>
      </c>
      <c r="BL9" s="50">
        <f t="shared" si="1"/>
        <v>42334</v>
      </c>
      <c r="BM9" s="50">
        <f t="shared" si="1"/>
        <v>42335</v>
      </c>
      <c r="BN9" s="50">
        <f t="shared" si="1"/>
        <v>42336</v>
      </c>
      <c r="BO9" s="50">
        <f t="shared" si="1"/>
        <v>42337</v>
      </c>
      <c r="BP9" s="50">
        <f t="shared" si="1"/>
        <v>42338</v>
      </c>
      <c r="BQ9" s="50">
        <f t="shared" si="1"/>
        <v>42339</v>
      </c>
      <c r="BR9" s="50">
        <f t="shared" si="1"/>
        <v>42340</v>
      </c>
      <c r="BS9" s="50">
        <f t="shared" si="1"/>
        <v>42341</v>
      </c>
      <c r="BT9" s="50">
        <f t="shared" si="1"/>
        <v>42342</v>
      </c>
      <c r="BU9" s="50">
        <f t="shared" si="1"/>
        <v>42343</v>
      </c>
      <c r="BV9" s="50">
        <f t="shared" si="1"/>
        <v>42344</v>
      </c>
      <c r="BW9" s="50">
        <f t="shared" si="1"/>
        <v>42345</v>
      </c>
      <c r="BX9" s="50">
        <f t="shared" si="1"/>
        <v>42346</v>
      </c>
      <c r="BY9" s="50">
        <f t="shared" si="1"/>
        <v>42347</v>
      </c>
      <c r="BZ9" s="50">
        <f t="shared" si="1"/>
        <v>42348</v>
      </c>
      <c r="CA9" s="50">
        <f t="shared" si="1"/>
        <v>42349</v>
      </c>
      <c r="CB9" s="50">
        <f t="shared" si="1"/>
        <v>42350</v>
      </c>
      <c r="CC9" s="50">
        <f>CB9+1</f>
        <v>42351</v>
      </c>
      <c r="CD9" s="50">
        <f>CC9+1</f>
        <v>42352</v>
      </c>
      <c r="CE9" s="50">
        <f>CD9+1</f>
        <v>42353</v>
      </c>
      <c r="CF9" s="50">
        <f>CE9+1</f>
        <v>42354</v>
      </c>
      <c r="CG9" s="50">
        <f>CF9+1</f>
        <v>42355</v>
      </c>
      <c r="CH9" s="124"/>
    </row>
    <row r="10" spans="1:86" ht="18.75" customHeight="1">
      <c r="B10" s="126"/>
      <c r="C10" s="128"/>
      <c r="D10" s="130"/>
      <c r="E10" s="132"/>
      <c r="F10" s="134"/>
      <c r="G10" s="33" t="s">
        <v>34</v>
      </c>
      <c r="H10" s="34" t="s">
        <v>35</v>
      </c>
      <c r="I10" s="35" t="s">
        <v>34</v>
      </c>
      <c r="J10" s="36" t="s">
        <v>35</v>
      </c>
      <c r="K10" s="19" t="s">
        <v>6</v>
      </c>
      <c r="L10" s="20" t="s">
        <v>7</v>
      </c>
      <c r="M10" s="19" t="s">
        <v>6</v>
      </c>
      <c r="N10" s="20" t="s">
        <v>7</v>
      </c>
      <c r="O10" s="139"/>
      <c r="P10" s="140"/>
      <c r="Q10" s="21">
        <f>Q9</f>
        <v>42287</v>
      </c>
      <c r="R10" s="51">
        <f t="shared" ref="R10:CB10" si="2">R9</f>
        <v>42288</v>
      </c>
      <c r="S10" s="51">
        <f t="shared" si="2"/>
        <v>42289</v>
      </c>
      <c r="T10" s="51">
        <f t="shared" si="2"/>
        <v>42290</v>
      </c>
      <c r="U10" s="51">
        <f t="shared" si="2"/>
        <v>42291</v>
      </c>
      <c r="V10" s="51">
        <f t="shared" si="2"/>
        <v>42292</v>
      </c>
      <c r="W10" s="51">
        <f t="shared" si="2"/>
        <v>42293</v>
      </c>
      <c r="X10" s="51">
        <f t="shared" si="2"/>
        <v>42294</v>
      </c>
      <c r="Y10" s="51">
        <f t="shared" si="2"/>
        <v>42295</v>
      </c>
      <c r="Z10" s="51">
        <f t="shared" si="2"/>
        <v>42296</v>
      </c>
      <c r="AA10" s="51">
        <f t="shared" si="2"/>
        <v>42297</v>
      </c>
      <c r="AB10" s="51">
        <f t="shared" si="2"/>
        <v>42298</v>
      </c>
      <c r="AC10" s="51">
        <f t="shared" si="2"/>
        <v>42299</v>
      </c>
      <c r="AD10" s="51">
        <f t="shared" si="2"/>
        <v>42300</v>
      </c>
      <c r="AE10" s="51">
        <f t="shared" si="2"/>
        <v>42301</v>
      </c>
      <c r="AF10" s="51">
        <f t="shared" si="2"/>
        <v>42302</v>
      </c>
      <c r="AG10" s="51">
        <f t="shared" si="2"/>
        <v>42303</v>
      </c>
      <c r="AH10" s="51">
        <f t="shared" si="2"/>
        <v>42304</v>
      </c>
      <c r="AI10" s="51">
        <f t="shared" si="2"/>
        <v>42305</v>
      </c>
      <c r="AJ10" s="51">
        <f t="shared" si="2"/>
        <v>42306</v>
      </c>
      <c r="AK10" s="51">
        <f t="shared" si="2"/>
        <v>42307</v>
      </c>
      <c r="AL10" s="51">
        <f t="shared" si="2"/>
        <v>42308</v>
      </c>
      <c r="AM10" s="51">
        <f t="shared" si="2"/>
        <v>42309</v>
      </c>
      <c r="AN10" s="51">
        <f t="shared" si="2"/>
        <v>42310</v>
      </c>
      <c r="AO10" s="51">
        <f t="shared" si="2"/>
        <v>42311</v>
      </c>
      <c r="AP10" s="51">
        <f t="shared" si="2"/>
        <v>42312</v>
      </c>
      <c r="AQ10" s="51">
        <f t="shared" si="2"/>
        <v>42313</v>
      </c>
      <c r="AR10" s="51">
        <f t="shared" si="2"/>
        <v>42314</v>
      </c>
      <c r="AS10" s="51">
        <f t="shared" si="2"/>
        <v>42315</v>
      </c>
      <c r="AT10" s="51">
        <f t="shared" si="2"/>
        <v>42316</v>
      </c>
      <c r="AU10" s="51">
        <f t="shared" si="2"/>
        <v>42317</v>
      </c>
      <c r="AV10" s="51">
        <f t="shared" si="2"/>
        <v>42318</v>
      </c>
      <c r="AW10" s="51">
        <f t="shared" si="2"/>
        <v>42319</v>
      </c>
      <c r="AX10" s="51">
        <f t="shared" si="2"/>
        <v>42320</v>
      </c>
      <c r="AY10" s="51">
        <f t="shared" si="2"/>
        <v>42321</v>
      </c>
      <c r="AZ10" s="51">
        <f t="shared" si="2"/>
        <v>42322</v>
      </c>
      <c r="BA10" s="51">
        <f t="shared" si="2"/>
        <v>42323</v>
      </c>
      <c r="BB10" s="51">
        <f t="shared" si="2"/>
        <v>42324</v>
      </c>
      <c r="BC10" s="51">
        <f t="shared" si="2"/>
        <v>42325</v>
      </c>
      <c r="BD10" s="51">
        <f t="shared" si="2"/>
        <v>42326</v>
      </c>
      <c r="BE10" s="51">
        <f t="shared" si="2"/>
        <v>42327</v>
      </c>
      <c r="BF10" s="51">
        <f t="shared" si="2"/>
        <v>42328</v>
      </c>
      <c r="BG10" s="51">
        <f t="shared" si="2"/>
        <v>42329</v>
      </c>
      <c r="BH10" s="51">
        <f t="shared" si="2"/>
        <v>42330</v>
      </c>
      <c r="BI10" s="51">
        <f t="shared" si="2"/>
        <v>42331</v>
      </c>
      <c r="BJ10" s="51">
        <f t="shared" si="2"/>
        <v>42332</v>
      </c>
      <c r="BK10" s="51">
        <f t="shared" si="2"/>
        <v>42333</v>
      </c>
      <c r="BL10" s="51">
        <f t="shared" si="2"/>
        <v>42334</v>
      </c>
      <c r="BM10" s="51">
        <f t="shared" si="2"/>
        <v>42335</v>
      </c>
      <c r="BN10" s="51">
        <f t="shared" si="2"/>
        <v>42336</v>
      </c>
      <c r="BO10" s="51">
        <f t="shared" si="2"/>
        <v>42337</v>
      </c>
      <c r="BP10" s="51">
        <f t="shared" si="2"/>
        <v>42338</v>
      </c>
      <c r="BQ10" s="51">
        <f t="shared" si="2"/>
        <v>42339</v>
      </c>
      <c r="BR10" s="51">
        <f t="shared" si="2"/>
        <v>42340</v>
      </c>
      <c r="BS10" s="51">
        <f t="shared" si="2"/>
        <v>42341</v>
      </c>
      <c r="BT10" s="51">
        <f t="shared" si="2"/>
        <v>42342</v>
      </c>
      <c r="BU10" s="51">
        <f t="shared" si="2"/>
        <v>42343</v>
      </c>
      <c r="BV10" s="51">
        <f t="shared" si="2"/>
        <v>42344</v>
      </c>
      <c r="BW10" s="51">
        <f t="shared" si="2"/>
        <v>42345</v>
      </c>
      <c r="BX10" s="51">
        <f t="shared" si="2"/>
        <v>42346</v>
      </c>
      <c r="BY10" s="51">
        <f t="shared" si="2"/>
        <v>42347</v>
      </c>
      <c r="BZ10" s="51">
        <f t="shared" si="2"/>
        <v>42348</v>
      </c>
      <c r="CA10" s="51">
        <f t="shared" si="2"/>
        <v>42349</v>
      </c>
      <c r="CB10" s="51">
        <f t="shared" si="2"/>
        <v>42350</v>
      </c>
      <c r="CC10" s="51">
        <f>CC9</f>
        <v>42351</v>
      </c>
      <c r="CD10" s="51">
        <f>CD9</f>
        <v>42352</v>
      </c>
      <c r="CE10" s="51">
        <f>CE9</f>
        <v>42353</v>
      </c>
      <c r="CF10" s="51">
        <f>CF9</f>
        <v>42354</v>
      </c>
      <c r="CG10" s="51">
        <f>CG9</f>
        <v>42355</v>
      </c>
      <c r="CH10" s="124"/>
    </row>
    <row r="11" spans="1:86" ht="17.25" customHeight="1">
      <c r="B11" s="121">
        <f>(ROW()-10)/2+0.5</f>
        <v>1</v>
      </c>
      <c r="C11" s="117"/>
      <c r="D11" s="119"/>
      <c r="E11" s="101"/>
      <c r="F11" s="103"/>
      <c r="G11" s="105" t="str">
        <f t="shared" ref="G11:G30" si="3">IF(ISNA(MATCH(TRUE,INDEX(LEN(Q11:CG11)&gt;0,0),0)),"",INDEX(Q$9:CG$9,1,MATCH(TRUE,INDEX(LEN(Q11:CG11)&gt;0,0),0)))</f>
        <v/>
      </c>
      <c r="H11" s="105" t="str">
        <f t="shared" ref="H11:H30" si="4">IF(ISNA(MATCH(TRUE,INDEX(LEN(Q11:CG11)&gt;0,0),0)),"",MAX(INDEX(Q$9:CG$9,1,IF(ISNA(MAX(MATCH("*",Q11:CG11,-1))),DATE(1900,1,1),MAX(MATCH("*",Q11:CG11,-1)))),INDEX(Q$9:CG$9,1,IF(ISNA(MAX(MATCH(0,Q11:CG11,-1))),DATE(1900,1,1),MAX(MATCH(0,Q11:CG11,-1))))))</f>
        <v/>
      </c>
      <c r="I11" s="105" t="str">
        <f t="shared" ref="I11:I30" si="5">IF(ISNA(MATCH(TRUE,INDEX(LEN(Q12:CG12)&gt;0,0),0)),"",INDEX(Q$9:CG$9,1,MATCH(TRUE,INDEX(LEN(Q12:CG12)&gt;0,0),0)))</f>
        <v/>
      </c>
      <c r="J11" s="105" t="str">
        <f t="shared" ref="J11:J30" si="6">IF(OR(ISNA(MATCH(TRUE,INDEX(LEN(Q12:CG12)&gt;0,0),0)),O11&lt;&gt;100),"",MAX(INDEX(Q$9:CG$9,1,IF(ISNA(MAX(MATCH("*",Q12:CG12,-1))),DATE(1900,1,1),MAX(MATCH("*",Q12:CG12,-1)))),INDEX(Q$9:CG$9,1,IF(ISNA(MAX(MATCH(0,Q12:CG12,-1))),DATE(1900,1,1),MAX(MATCH(0,Q12:CG12,-1))))))</f>
        <v/>
      </c>
      <c r="K11" s="107" t="str">
        <f t="shared" ref="K11:K30" si="7">IF(SUM(Q11:CG11)=0,"",SUM(Q11:CG11))</f>
        <v/>
      </c>
      <c r="L11" s="109" t="str">
        <f t="shared" ref="L11" si="8">IF(K11="","",ROUND(K11/8,2))</f>
        <v/>
      </c>
      <c r="M11" s="107" t="str">
        <f t="shared" ref="M11:M30" si="9">IF(SUM(Q12:CG12)=0,"",SUM(Q12:CG12))</f>
        <v/>
      </c>
      <c r="N11" s="109" t="str">
        <f t="shared" ref="N11:N30" si="10">IF(M11="","",ROUND(M11/8,2))</f>
        <v/>
      </c>
      <c r="O11" s="111"/>
      <c r="P11" s="113" t="str">
        <f t="shared" ref="P11:P30" ca="1" si="11">IF(B11="","",IF(AND(I11&lt;&gt;"",J11&lt;&gt;""),"○",IF(AND(J11="",H11&lt;TODAY()),"★",IF(I11&lt;&gt;"","△",IF(AND(G11&lt;=TODAY(),I11=""),"▲",IF(AND(G11&lt;&gt;""),"◇",""))))))</f>
        <v/>
      </c>
      <c r="Q11" s="52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94"/>
    </row>
    <row r="12" spans="1:86" ht="17.25" customHeight="1">
      <c r="B12" s="116"/>
      <c r="C12" s="118"/>
      <c r="D12" s="120"/>
      <c r="E12" s="102"/>
      <c r="F12" s="104"/>
      <c r="G12" s="106"/>
      <c r="H12" s="106"/>
      <c r="I12" s="106"/>
      <c r="J12" s="106"/>
      <c r="K12" s="108"/>
      <c r="L12" s="110"/>
      <c r="M12" s="108"/>
      <c r="N12" s="110"/>
      <c r="O12" s="112"/>
      <c r="P12" s="114"/>
      <c r="Q12" s="54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94"/>
    </row>
    <row r="13" spans="1:86" ht="17.25" customHeight="1">
      <c r="B13" s="115">
        <f>(ROW()-10)/2+0.5</f>
        <v>2</v>
      </c>
      <c r="C13" s="117"/>
      <c r="D13" s="119"/>
      <c r="E13" s="101"/>
      <c r="F13" s="103"/>
      <c r="G13" s="105" t="str">
        <f t="shared" ref="G13:G30" si="12">IF(ISNA(MATCH(TRUE,INDEX(LEN(Q13:CG13)&gt;0,0),0)),"",INDEX(Q$9:CG$9,1,MATCH(TRUE,INDEX(LEN(Q13:CG13)&gt;0,0),0)))</f>
        <v/>
      </c>
      <c r="H13" s="105" t="str">
        <f t="shared" ref="H13:H30" si="13">IF(ISNA(MATCH(TRUE,INDEX(LEN(Q13:CG13)&gt;0,0),0)),"",MAX(INDEX(Q$9:CG$9,1,IF(ISNA(MAX(MATCH("*",Q13:CG13,-1))),DATE(1900,1,1),MAX(MATCH("*",Q13:CG13,-1)))),INDEX(Q$9:CG$9,1,IF(ISNA(MAX(MATCH(0,Q13:CG13,-1))),DATE(1900,1,1),MAX(MATCH(0,Q13:CG13,-1))))))</f>
        <v/>
      </c>
      <c r="I13" s="105" t="str">
        <f t="shared" ref="I13:I30" si="14">IF(ISNA(MATCH(TRUE,INDEX(LEN(Q14:CG14)&gt;0,0),0)),"",INDEX(Q$9:CG$9,1,MATCH(TRUE,INDEX(LEN(Q14:CG14)&gt;0,0),0)))</f>
        <v/>
      </c>
      <c r="J13" s="105" t="str">
        <f t="shared" ref="J13:J30" si="15">IF(OR(ISNA(MATCH(TRUE,INDEX(LEN(Q14:CG14)&gt;0,0),0)),O13&lt;&gt;100),"",MAX(INDEX(Q$9:CG$9,1,IF(ISNA(MAX(MATCH("*",Q14:CG14,-1))),DATE(1900,1,1),MAX(MATCH("*",Q14:CG14,-1)))),INDEX(Q$9:CG$9,1,IF(ISNA(MAX(MATCH(0,Q14:CG14,-1))),DATE(1900,1,1),MAX(MATCH(0,Q14:CG14,-1))))))</f>
        <v/>
      </c>
      <c r="K13" s="107" t="str">
        <f t="shared" ref="K13:K30" si="16">IF(SUM(Q13:CG13)=0,"",SUM(Q13:CG13))</f>
        <v/>
      </c>
      <c r="L13" s="109" t="str">
        <f t="shared" ref="L13" si="17">IF(K13="","",ROUND(K13/8,2))</f>
        <v/>
      </c>
      <c r="M13" s="107" t="str">
        <f t="shared" ref="M13:M30" si="18">IF(SUM(Q14:CG14)=0,"",SUM(Q14:CG14))</f>
        <v/>
      </c>
      <c r="N13" s="109" t="str">
        <f t="shared" ref="N13:N30" si="19">IF(M13="","",ROUND(M13/8,2))</f>
        <v/>
      </c>
      <c r="O13" s="111"/>
      <c r="P13" s="113" t="str">
        <f t="shared" ref="P13:P30" ca="1" si="20">IF(B13="","",IF(AND(I13&lt;&gt;"",J13&lt;&gt;""),"○",IF(AND(J13="",H13&lt;TODAY()),"★",IF(I13&lt;&gt;"","△",IF(AND(G13&lt;=TODAY(),I13=""),"▲",IF(AND(G13&lt;&gt;""),"◇",""))))))</f>
        <v/>
      </c>
      <c r="Q13" s="52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94"/>
    </row>
    <row r="14" spans="1:86" ht="17.25" customHeight="1">
      <c r="B14" s="116"/>
      <c r="C14" s="118"/>
      <c r="D14" s="120"/>
      <c r="E14" s="102"/>
      <c r="F14" s="104"/>
      <c r="G14" s="106"/>
      <c r="H14" s="106"/>
      <c r="I14" s="106"/>
      <c r="J14" s="106"/>
      <c r="K14" s="108"/>
      <c r="L14" s="110"/>
      <c r="M14" s="108"/>
      <c r="N14" s="110"/>
      <c r="O14" s="112"/>
      <c r="P14" s="114"/>
      <c r="Q14" s="54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94"/>
    </row>
    <row r="15" spans="1:86" ht="17.25" customHeight="1">
      <c r="B15" s="115">
        <f>(ROW()-10)/2+0.5</f>
        <v>3</v>
      </c>
      <c r="C15" s="117"/>
      <c r="D15" s="119"/>
      <c r="E15" s="101"/>
      <c r="F15" s="103"/>
      <c r="G15" s="105" t="str">
        <f t="shared" ref="G15:G30" si="21">IF(ISNA(MATCH(TRUE,INDEX(LEN(Q15:CG15)&gt;0,0),0)),"",INDEX(Q$9:CG$9,1,MATCH(TRUE,INDEX(LEN(Q15:CG15)&gt;0,0),0)))</f>
        <v/>
      </c>
      <c r="H15" s="105" t="str">
        <f t="shared" ref="H15:H30" si="22">IF(ISNA(MATCH(TRUE,INDEX(LEN(Q15:CG15)&gt;0,0),0)),"",MAX(INDEX(Q$9:CG$9,1,IF(ISNA(MAX(MATCH("*",Q15:CG15,-1))),DATE(1900,1,1),MAX(MATCH("*",Q15:CG15,-1)))),INDEX(Q$9:CG$9,1,IF(ISNA(MAX(MATCH(0,Q15:CG15,-1))),DATE(1900,1,1),MAX(MATCH(0,Q15:CG15,-1))))))</f>
        <v/>
      </c>
      <c r="I15" s="105" t="str">
        <f t="shared" ref="I15:I30" si="23">IF(ISNA(MATCH(TRUE,INDEX(LEN(Q16:CG16)&gt;0,0),0)),"",INDEX(Q$9:CG$9,1,MATCH(TRUE,INDEX(LEN(Q16:CG16)&gt;0,0),0)))</f>
        <v/>
      </c>
      <c r="J15" s="105" t="str">
        <f t="shared" ref="J15:J30" si="24">IF(OR(ISNA(MATCH(TRUE,INDEX(LEN(Q16:CG16)&gt;0,0),0)),O15&lt;&gt;100),"",MAX(INDEX(Q$9:CG$9,1,IF(ISNA(MAX(MATCH("*",Q16:CG16,-1))),DATE(1900,1,1),MAX(MATCH("*",Q16:CG16,-1)))),INDEX(Q$9:CG$9,1,IF(ISNA(MAX(MATCH(0,Q16:CG16,-1))),DATE(1900,1,1),MAX(MATCH(0,Q16:CG16,-1))))))</f>
        <v/>
      </c>
      <c r="K15" s="107" t="str">
        <f t="shared" ref="K15:K30" si="25">IF(SUM(Q15:CG15)=0,"",SUM(Q15:CG15))</f>
        <v/>
      </c>
      <c r="L15" s="109" t="str">
        <f t="shared" ref="L15" si="26">IF(K15="","",ROUND(K15/8,2))</f>
        <v/>
      </c>
      <c r="M15" s="107" t="str">
        <f t="shared" ref="M15:M30" si="27">IF(SUM(Q16:CG16)=0,"",SUM(Q16:CG16))</f>
        <v/>
      </c>
      <c r="N15" s="109" t="str">
        <f t="shared" ref="N15:N30" si="28">IF(M15="","",ROUND(M15/8,2))</f>
        <v/>
      </c>
      <c r="O15" s="111"/>
      <c r="P15" s="113" t="str">
        <f t="shared" ref="P15:P30" ca="1" si="29">IF(B15="","",IF(AND(I15&lt;&gt;"",J15&lt;&gt;""),"○",IF(AND(J15="",H15&lt;TODAY()),"★",IF(I15&lt;&gt;"","△",IF(AND(G15&lt;=TODAY(),I15=""),"▲",IF(AND(G15&lt;&gt;""),"◇",""))))))</f>
        <v/>
      </c>
      <c r="Q15" s="52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94"/>
    </row>
    <row r="16" spans="1:86" ht="17.25" customHeight="1">
      <c r="B16" s="116"/>
      <c r="C16" s="118"/>
      <c r="D16" s="120"/>
      <c r="E16" s="102"/>
      <c r="F16" s="104"/>
      <c r="G16" s="106"/>
      <c r="H16" s="106"/>
      <c r="I16" s="106"/>
      <c r="J16" s="106"/>
      <c r="K16" s="108"/>
      <c r="L16" s="110"/>
      <c r="M16" s="108"/>
      <c r="N16" s="110"/>
      <c r="O16" s="112"/>
      <c r="P16" s="114"/>
      <c r="Q16" s="54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94"/>
    </row>
    <row r="17" spans="2:86" ht="17.25" customHeight="1">
      <c r="B17" s="115">
        <f>(ROW()-10)/2+0.5</f>
        <v>4</v>
      </c>
      <c r="C17" s="117"/>
      <c r="D17" s="119"/>
      <c r="E17" s="101"/>
      <c r="F17" s="103"/>
      <c r="G17" s="105" t="str">
        <f t="shared" ref="G17:G30" si="30">IF(ISNA(MATCH(TRUE,INDEX(LEN(Q17:CG17)&gt;0,0),0)),"",INDEX(Q$9:CG$9,1,MATCH(TRUE,INDEX(LEN(Q17:CG17)&gt;0,0),0)))</f>
        <v/>
      </c>
      <c r="H17" s="105" t="str">
        <f t="shared" ref="H17:H30" si="31">IF(ISNA(MATCH(TRUE,INDEX(LEN(Q17:CG17)&gt;0,0),0)),"",MAX(INDEX(Q$9:CG$9,1,IF(ISNA(MAX(MATCH("*",Q17:CG17,-1))),DATE(1900,1,1),MAX(MATCH("*",Q17:CG17,-1)))),INDEX(Q$9:CG$9,1,IF(ISNA(MAX(MATCH(0,Q17:CG17,-1))),DATE(1900,1,1),MAX(MATCH(0,Q17:CG17,-1))))))</f>
        <v/>
      </c>
      <c r="I17" s="105" t="str">
        <f t="shared" ref="I17:I30" si="32">IF(ISNA(MATCH(TRUE,INDEX(LEN(Q18:CG18)&gt;0,0),0)),"",INDEX(Q$9:CG$9,1,MATCH(TRUE,INDEX(LEN(Q18:CG18)&gt;0,0),0)))</f>
        <v/>
      </c>
      <c r="J17" s="105" t="str">
        <f t="shared" ref="J17:J30" si="33">IF(OR(ISNA(MATCH(TRUE,INDEX(LEN(Q18:CG18)&gt;0,0),0)),O17&lt;&gt;100),"",MAX(INDEX(Q$9:CG$9,1,IF(ISNA(MAX(MATCH("*",Q18:CG18,-1))),DATE(1900,1,1),MAX(MATCH("*",Q18:CG18,-1)))),INDEX(Q$9:CG$9,1,IF(ISNA(MAX(MATCH(0,Q18:CG18,-1))),DATE(1900,1,1),MAX(MATCH(0,Q18:CG18,-1))))))</f>
        <v/>
      </c>
      <c r="K17" s="107" t="str">
        <f t="shared" ref="K17:K30" si="34">IF(SUM(Q17:CG17)=0,"",SUM(Q17:CG17))</f>
        <v/>
      </c>
      <c r="L17" s="109" t="str">
        <f t="shared" ref="L17" si="35">IF(K17="","",ROUND(K17/8,2))</f>
        <v/>
      </c>
      <c r="M17" s="107" t="str">
        <f t="shared" ref="M17:M30" si="36">IF(SUM(Q18:CG18)=0,"",SUM(Q18:CG18))</f>
        <v/>
      </c>
      <c r="N17" s="109" t="str">
        <f t="shared" ref="N17:N30" si="37">IF(M17="","",ROUND(M17/8,2))</f>
        <v/>
      </c>
      <c r="O17" s="111"/>
      <c r="P17" s="113" t="str">
        <f t="shared" ref="P17:P30" ca="1" si="38">IF(B17="","",IF(AND(I17&lt;&gt;"",J17&lt;&gt;""),"○",IF(AND(J17="",H17&lt;TODAY()),"★",IF(I17&lt;&gt;"","△",IF(AND(G17&lt;=TODAY(),I17=""),"▲",IF(AND(G17&lt;&gt;""),"◇",""))))))</f>
        <v/>
      </c>
      <c r="Q17" s="52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94"/>
    </row>
    <row r="18" spans="2:86" ht="17.25" customHeight="1">
      <c r="B18" s="116"/>
      <c r="C18" s="118"/>
      <c r="D18" s="120"/>
      <c r="E18" s="102"/>
      <c r="F18" s="104"/>
      <c r="G18" s="106"/>
      <c r="H18" s="106"/>
      <c r="I18" s="106"/>
      <c r="J18" s="106"/>
      <c r="K18" s="108"/>
      <c r="L18" s="110"/>
      <c r="M18" s="108"/>
      <c r="N18" s="110"/>
      <c r="O18" s="112"/>
      <c r="P18" s="114"/>
      <c r="Q18" s="54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94"/>
    </row>
    <row r="19" spans="2:86" ht="17.25" customHeight="1">
      <c r="B19" s="115">
        <f>(ROW()-10)/2+0.5</f>
        <v>5</v>
      </c>
      <c r="C19" s="117"/>
      <c r="D19" s="119"/>
      <c r="E19" s="101"/>
      <c r="F19" s="103"/>
      <c r="G19" s="105" t="str">
        <f t="shared" ref="G19:G30" si="39">IF(ISNA(MATCH(TRUE,INDEX(LEN(Q19:CG19)&gt;0,0),0)),"",INDEX(Q$9:CG$9,1,MATCH(TRUE,INDEX(LEN(Q19:CG19)&gt;0,0),0)))</f>
        <v/>
      </c>
      <c r="H19" s="105" t="str">
        <f t="shared" ref="H19:H30" si="40">IF(ISNA(MATCH(TRUE,INDEX(LEN(Q19:CG19)&gt;0,0),0)),"",MAX(INDEX(Q$9:CG$9,1,IF(ISNA(MAX(MATCH("*",Q19:CG19,-1))),DATE(1900,1,1),MAX(MATCH("*",Q19:CG19,-1)))),INDEX(Q$9:CG$9,1,IF(ISNA(MAX(MATCH(0,Q19:CG19,-1))),DATE(1900,1,1),MAX(MATCH(0,Q19:CG19,-1))))))</f>
        <v/>
      </c>
      <c r="I19" s="105" t="str">
        <f t="shared" ref="I19:I30" si="41">IF(ISNA(MATCH(TRUE,INDEX(LEN(Q20:CG20)&gt;0,0),0)),"",INDEX(Q$9:CG$9,1,MATCH(TRUE,INDEX(LEN(Q20:CG20)&gt;0,0),0)))</f>
        <v/>
      </c>
      <c r="J19" s="105" t="str">
        <f t="shared" ref="J19:J30" si="42">IF(OR(ISNA(MATCH(TRUE,INDEX(LEN(Q20:CG20)&gt;0,0),0)),O19&lt;&gt;100),"",MAX(INDEX(Q$9:CG$9,1,IF(ISNA(MAX(MATCH("*",Q20:CG20,-1))),DATE(1900,1,1),MAX(MATCH("*",Q20:CG20,-1)))),INDEX(Q$9:CG$9,1,IF(ISNA(MAX(MATCH(0,Q20:CG20,-1))),DATE(1900,1,1),MAX(MATCH(0,Q20:CG20,-1))))))</f>
        <v/>
      </c>
      <c r="K19" s="107" t="str">
        <f t="shared" ref="K19:K30" si="43">IF(SUM(Q19:CG19)=0,"",SUM(Q19:CG19))</f>
        <v/>
      </c>
      <c r="L19" s="109" t="str">
        <f t="shared" ref="L19" si="44">IF(K19="","",ROUND(K19/8,2))</f>
        <v/>
      </c>
      <c r="M19" s="107" t="str">
        <f t="shared" ref="M19:M30" si="45">IF(SUM(Q20:CG20)=0,"",SUM(Q20:CG20))</f>
        <v/>
      </c>
      <c r="N19" s="109" t="str">
        <f t="shared" ref="N19:N30" si="46">IF(M19="","",ROUND(M19/8,2))</f>
        <v/>
      </c>
      <c r="O19" s="111"/>
      <c r="P19" s="113" t="str">
        <f t="shared" ref="P19:P30" ca="1" si="47">IF(B19="","",IF(AND(I19&lt;&gt;"",J19&lt;&gt;""),"○",IF(AND(J19="",H19&lt;TODAY()),"★",IF(I19&lt;&gt;"","△",IF(AND(G19&lt;=TODAY(),I19=""),"▲",IF(AND(G19&lt;&gt;""),"◇",""))))))</f>
        <v/>
      </c>
      <c r="Q19" s="52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94"/>
    </row>
    <row r="20" spans="2:86" ht="17.25" customHeight="1">
      <c r="B20" s="116"/>
      <c r="C20" s="118"/>
      <c r="D20" s="120"/>
      <c r="E20" s="102"/>
      <c r="F20" s="104"/>
      <c r="G20" s="106"/>
      <c r="H20" s="106"/>
      <c r="I20" s="106"/>
      <c r="J20" s="106"/>
      <c r="K20" s="108"/>
      <c r="L20" s="110"/>
      <c r="M20" s="108"/>
      <c r="N20" s="110"/>
      <c r="O20" s="112"/>
      <c r="P20" s="114"/>
      <c r="Q20" s="54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94"/>
    </row>
    <row r="21" spans="2:86" ht="17.25" customHeight="1">
      <c r="B21" s="115">
        <f>(ROW()-10)/2+0.5</f>
        <v>6</v>
      </c>
      <c r="C21" s="117"/>
      <c r="D21" s="119"/>
      <c r="E21" s="101"/>
      <c r="F21" s="103"/>
      <c r="G21" s="105" t="str">
        <f t="shared" ref="G21:G30" si="48">IF(ISNA(MATCH(TRUE,INDEX(LEN(Q21:CG21)&gt;0,0),0)),"",INDEX(Q$9:CG$9,1,MATCH(TRUE,INDEX(LEN(Q21:CG21)&gt;0,0),0)))</f>
        <v/>
      </c>
      <c r="H21" s="105" t="str">
        <f t="shared" ref="H21:H30" si="49">IF(ISNA(MATCH(TRUE,INDEX(LEN(Q21:CG21)&gt;0,0),0)),"",MAX(INDEX(Q$9:CG$9,1,IF(ISNA(MAX(MATCH("*",Q21:CG21,-1))),DATE(1900,1,1),MAX(MATCH("*",Q21:CG21,-1)))),INDEX(Q$9:CG$9,1,IF(ISNA(MAX(MATCH(0,Q21:CG21,-1))),DATE(1900,1,1),MAX(MATCH(0,Q21:CG21,-1))))))</f>
        <v/>
      </c>
      <c r="I21" s="105" t="str">
        <f t="shared" ref="I21:I30" si="50">IF(ISNA(MATCH(TRUE,INDEX(LEN(Q22:CG22)&gt;0,0),0)),"",INDEX(Q$9:CG$9,1,MATCH(TRUE,INDEX(LEN(Q22:CG22)&gt;0,0),0)))</f>
        <v/>
      </c>
      <c r="J21" s="105" t="str">
        <f t="shared" ref="J21:J30" si="51">IF(OR(ISNA(MATCH(TRUE,INDEX(LEN(Q22:CG22)&gt;0,0),0)),O21&lt;&gt;100),"",MAX(INDEX(Q$9:CG$9,1,IF(ISNA(MAX(MATCH("*",Q22:CG22,-1))),DATE(1900,1,1),MAX(MATCH("*",Q22:CG22,-1)))),INDEX(Q$9:CG$9,1,IF(ISNA(MAX(MATCH(0,Q22:CG22,-1))),DATE(1900,1,1),MAX(MATCH(0,Q22:CG22,-1))))))</f>
        <v/>
      </c>
      <c r="K21" s="107" t="str">
        <f t="shared" ref="K21:K30" si="52">IF(SUM(Q21:CG21)=0,"",SUM(Q21:CG21))</f>
        <v/>
      </c>
      <c r="L21" s="109" t="str">
        <f t="shared" ref="L21" si="53">IF(K21="","",ROUND(K21/8,2))</f>
        <v/>
      </c>
      <c r="M21" s="107" t="str">
        <f t="shared" ref="M21:M30" si="54">IF(SUM(Q22:CG22)=0,"",SUM(Q22:CG22))</f>
        <v/>
      </c>
      <c r="N21" s="109" t="str">
        <f t="shared" ref="N21:N30" si="55">IF(M21="","",ROUND(M21/8,2))</f>
        <v/>
      </c>
      <c r="O21" s="111"/>
      <c r="P21" s="113" t="str">
        <f t="shared" ref="P21:P30" ca="1" si="56">IF(B21="","",IF(AND(I21&lt;&gt;"",J21&lt;&gt;""),"○",IF(AND(J21="",H21&lt;TODAY()),"★",IF(I21&lt;&gt;"","△",IF(AND(G21&lt;=TODAY(),I21=""),"▲",IF(AND(G21&lt;&gt;""),"◇",""))))))</f>
        <v/>
      </c>
      <c r="Q21" s="52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94"/>
    </row>
    <row r="22" spans="2:86" ht="17.25" customHeight="1">
      <c r="B22" s="116"/>
      <c r="C22" s="118"/>
      <c r="D22" s="120"/>
      <c r="E22" s="102"/>
      <c r="F22" s="104"/>
      <c r="G22" s="106"/>
      <c r="H22" s="106"/>
      <c r="I22" s="106"/>
      <c r="J22" s="106"/>
      <c r="K22" s="108"/>
      <c r="L22" s="110"/>
      <c r="M22" s="108"/>
      <c r="N22" s="110"/>
      <c r="O22" s="112"/>
      <c r="P22" s="114"/>
      <c r="Q22" s="54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94"/>
    </row>
    <row r="23" spans="2:86" ht="17.25" customHeight="1">
      <c r="B23" s="115">
        <f t="shared" ref="B23:B49" si="57">(ROW()-10)/2+0.5</f>
        <v>7</v>
      </c>
      <c r="C23" s="117"/>
      <c r="D23" s="119"/>
      <c r="E23" s="101"/>
      <c r="F23" s="103"/>
      <c r="G23" s="105" t="str">
        <f t="shared" ref="G23:G30" si="58">IF(ISNA(MATCH(TRUE,INDEX(LEN(Q23:CG23)&gt;0,0),0)),"",INDEX(Q$9:CG$9,1,MATCH(TRUE,INDEX(LEN(Q23:CG23)&gt;0,0),0)))</f>
        <v/>
      </c>
      <c r="H23" s="105" t="str">
        <f t="shared" ref="H23:H30" si="59">IF(ISNA(MATCH(TRUE,INDEX(LEN(Q23:CG23)&gt;0,0),0)),"",MAX(INDEX(Q$9:CG$9,1,IF(ISNA(MAX(MATCH("*",Q23:CG23,-1))),DATE(1900,1,1),MAX(MATCH("*",Q23:CG23,-1)))),INDEX(Q$9:CG$9,1,IF(ISNA(MAX(MATCH(0,Q23:CG23,-1))),DATE(1900,1,1),MAX(MATCH(0,Q23:CG23,-1))))))</f>
        <v/>
      </c>
      <c r="I23" s="105" t="str">
        <f t="shared" ref="I23:I30" si="60">IF(ISNA(MATCH(TRUE,INDEX(LEN(Q24:CG24)&gt;0,0),0)),"",INDEX(Q$9:CG$9,1,MATCH(TRUE,INDEX(LEN(Q24:CG24)&gt;0,0),0)))</f>
        <v/>
      </c>
      <c r="J23" s="105" t="str">
        <f t="shared" ref="J23:J30" si="61">IF(OR(ISNA(MATCH(TRUE,INDEX(LEN(Q24:CG24)&gt;0,0),0)),O23&lt;&gt;100),"",MAX(INDEX(Q$9:CG$9,1,IF(ISNA(MAX(MATCH("*",Q24:CG24,-1))),DATE(1900,1,1),MAX(MATCH("*",Q24:CG24,-1)))),INDEX(Q$9:CG$9,1,IF(ISNA(MAX(MATCH(0,Q24:CG24,-1))),DATE(1900,1,1),MAX(MATCH(0,Q24:CG24,-1))))))</f>
        <v/>
      </c>
      <c r="K23" s="107" t="str">
        <f t="shared" ref="K23:K30" si="62">IF(SUM(Q23:CG23)=0,"",SUM(Q23:CG23))</f>
        <v/>
      </c>
      <c r="L23" s="109" t="str">
        <f t="shared" ref="L23" si="63">IF(K23="","",ROUND(K23/8,2))</f>
        <v/>
      </c>
      <c r="M23" s="107" t="str">
        <f t="shared" ref="M23:M30" si="64">IF(SUM(Q24:CG24)=0,"",SUM(Q24:CG24))</f>
        <v/>
      </c>
      <c r="N23" s="109" t="str">
        <f t="shared" ref="N23:N30" si="65">IF(M23="","",ROUND(M23/8,2))</f>
        <v/>
      </c>
      <c r="O23" s="111"/>
      <c r="P23" s="113" t="str">
        <f t="shared" ref="P23:P30" ca="1" si="66">IF(B23="","",IF(AND(I23&lt;&gt;"",J23&lt;&gt;""),"○",IF(AND(J23="",H23&lt;TODAY()),"★",IF(I23&lt;&gt;"","△",IF(AND(G23&lt;=TODAY(),I23=""),"▲",IF(AND(G23&lt;&gt;""),"◇",""))))))</f>
        <v/>
      </c>
      <c r="Q23" s="52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94"/>
    </row>
    <row r="24" spans="2:86" ht="17.25" customHeight="1">
      <c r="B24" s="116"/>
      <c r="C24" s="118"/>
      <c r="D24" s="120"/>
      <c r="E24" s="102"/>
      <c r="F24" s="104"/>
      <c r="G24" s="106"/>
      <c r="H24" s="106"/>
      <c r="I24" s="106"/>
      <c r="J24" s="106"/>
      <c r="K24" s="108"/>
      <c r="L24" s="110"/>
      <c r="M24" s="108"/>
      <c r="N24" s="110"/>
      <c r="O24" s="112"/>
      <c r="P24" s="114"/>
      <c r="Q24" s="54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94"/>
    </row>
    <row r="25" spans="2:86" ht="17.25" customHeight="1">
      <c r="B25" s="115">
        <f t="shared" si="57"/>
        <v>8</v>
      </c>
      <c r="C25" s="117"/>
      <c r="D25" s="119"/>
      <c r="E25" s="101"/>
      <c r="F25" s="103"/>
      <c r="G25" s="105" t="str">
        <f t="shared" ref="G25:G30" si="67">IF(ISNA(MATCH(TRUE,INDEX(LEN(Q25:CG25)&gt;0,0),0)),"",INDEX(Q$9:CG$9,1,MATCH(TRUE,INDEX(LEN(Q25:CG25)&gt;0,0),0)))</f>
        <v/>
      </c>
      <c r="H25" s="105" t="str">
        <f t="shared" ref="H25:H30" si="68">IF(ISNA(MATCH(TRUE,INDEX(LEN(Q25:CG25)&gt;0,0),0)),"",MAX(INDEX(Q$9:CG$9,1,IF(ISNA(MAX(MATCH("*",Q25:CG25,-1))),DATE(1900,1,1),MAX(MATCH("*",Q25:CG25,-1)))),INDEX(Q$9:CG$9,1,IF(ISNA(MAX(MATCH(0,Q25:CG25,-1))),DATE(1900,1,1),MAX(MATCH(0,Q25:CG25,-1))))))</f>
        <v/>
      </c>
      <c r="I25" s="105" t="str">
        <f t="shared" ref="I25:I30" si="69">IF(ISNA(MATCH(TRUE,INDEX(LEN(Q26:CG26)&gt;0,0),0)),"",INDEX(Q$9:CG$9,1,MATCH(TRUE,INDEX(LEN(Q26:CG26)&gt;0,0),0)))</f>
        <v/>
      </c>
      <c r="J25" s="105" t="str">
        <f t="shared" ref="J25:J30" si="70">IF(OR(ISNA(MATCH(TRUE,INDEX(LEN(Q26:CG26)&gt;0,0),0)),O25&lt;&gt;100),"",MAX(INDEX(Q$9:CG$9,1,IF(ISNA(MAX(MATCH("*",Q26:CG26,-1))),DATE(1900,1,1),MAX(MATCH("*",Q26:CG26,-1)))),INDEX(Q$9:CG$9,1,IF(ISNA(MAX(MATCH(0,Q26:CG26,-1))),DATE(1900,1,1),MAX(MATCH(0,Q26:CG26,-1))))))</f>
        <v/>
      </c>
      <c r="K25" s="107" t="str">
        <f t="shared" ref="K25:K30" si="71">IF(SUM(Q25:CG25)=0,"",SUM(Q25:CG25))</f>
        <v/>
      </c>
      <c r="L25" s="109" t="str">
        <f t="shared" ref="L25" si="72">IF(K25="","",ROUND(K25/8,2))</f>
        <v/>
      </c>
      <c r="M25" s="107" t="str">
        <f t="shared" ref="M25:M30" si="73">IF(SUM(Q26:CG26)=0,"",SUM(Q26:CG26))</f>
        <v/>
      </c>
      <c r="N25" s="109" t="str">
        <f t="shared" ref="N25:N30" si="74">IF(M25="","",ROUND(M25/8,2))</f>
        <v/>
      </c>
      <c r="O25" s="111"/>
      <c r="P25" s="113" t="str">
        <f t="shared" ref="P25:P30" ca="1" si="75">IF(B25="","",IF(AND(I25&lt;&gt;"",J25&lt;&gt;""),"○",IF(AND(J25="",H25&lt;TODAY()),"★",IF(I25&lt;&gt;"","△",IF(AND(G25&lt;=TODAY(),I25=""),"▲",IF(AND(G25&lt;&gt;""),"◇",""))))))</f>
        <v/>
      </c>
      <c r="Q25" s="52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94"/>
    </row>
    <row r="26" spans="2:86" ht="17.25" customHeight="1">
      <c r="B26" s="116"/>
      <c r="C26" s="118"/>
      <c r="D26" s="120"/>
      <c r="E26" s="102"/>
      <c r="F26" s="104"/>
      <c r="G26" s="106"/>
      <c r="H26" s="106"/>
      <c r="I26" s="106"/>
      <c r="J26" s="106"/>
      <c r="K26" s="108"/>
      <c r="L26" s="110"/>
      <c r="M26" s="108"/>
      <c r="N26" s="110"/>
      <c r="O26" s="112"/>
      <c r="P26" s="114"/>
      <c r="Q26" s="54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94"/>
    </row>
    <row r="27" spans="2:86" ht="17.25" customHeight="1">
      <c r="B27" s="115">
        <f t="shared" si="57"/>
        <v>9</v>
      </c>
      <c r="C27" s="117"/>
      <c r="D27" s="119"/>
      <c r="E27" s="101"/>
      <c r="F27" s="103"/>
      <c r="G27" s="105" t="str">
        <f t="shared" ref="G27:G30" si="76">IF(ISNA(MATCH(TRUE,INDEX(LEN(Q27:CG27)&gt;0,0),0)),"",INDEX(Q$9:CG$9,1,MATCH(TRUE,INDEX(LEN(Q27:CG27)&gt;0,0),0)))</f>
        <v/>
      </c>
      <c r="H27" s="105" t="str">
        <f t="shared" ref="H27:H30" si="77">IF(ISNA(MATCH(TRUE,INDEX(LEN(Q27:CG27)&gt;0,0),0)),"",MAX(INDEX(Q$9:CG$9,1,IF(ISNA(MAX(MATCH("*",Q27:CG27,-1))),DATE(1900,1,1),MAX(MATCH("*",Q27:CG27,-1)))),INDEX(Q$9:CG$9,1,IF(ISNA(MAX(MATCH(0,Q27:CG27,-1))),DATE(1900,1,1),MAX(MATCH(0,Q27:CG27,-1))))))</f>
        <v/>
      </c>
      <c r="I27" s="105" t="str">
        <f t="shared" ref="I27:I30" si="78">IF(ISNA(MATCH(TRUE,INDEX(LEN(Q28:CG28)&gt;0,0),0)),"",INDEX(Q$9:CG$9,1,MATCH(TRUE,INDEX(LEN(Q28:CG28)&gt;0,0),0)))</f>
        <v/>
      </c>
      <c r="J27" s="105" t="str">
        <f t="shared" ref="J27:J30" si="79">IF(OR(ISNA(MATCH(TRUE,INDEX(LEN(Q28:CG28)&gt;0,0),0)),O27&lt;&gt;100),"",MAX(INDEX(Q$9:CG$9,1,IF(ISNA(MAX(MATCH("*",Q28:CG28,-1))),DATE(1900,1,1),MAX(MATCH("*",Q28:CG28,-1)))),INDEX(Q$9:CG$9,1,IF(ISNA(MAX(MATCH(0,Q28:CG28,-1))),DATE(1900,1,1),MAX(MATCH(0,Q28:CG28,-1))))))</f>
        <v/>
      </c>
      <c r="K27" s="107" t="str">
        <f t="shared" ref="K27:K30" si="80">IF(SUM(Q27:CG27)=0,"",SUM(Q27:CG27))</f>
        <v/>
      </c>
      <c r="L27" s="109" t="str">
        <f t="shared" ref="L27" si="81">IF(K27="","",ROUND(K27/8,2))</f>
        <v/>
      </c>
      <c r="M27" s="107" t="str">
        <f t="shared" ref="M27:M30" si="82">IF(SUM(Q28:CG28)=0,"",SUM(Q28:CG28))</f>
        <v/>
      </c>
      <c r="N27" s="109" t="str">
        <f t="shared" ref="N27:N30" si="83">IF(M27="","",ROUND(M27/8,2))</f>
        <v/>
      </c>
      <c r="O27" s="111"/>
      <c r="P27" s="113" t="str">
        <f t="shared" ref="P27:P30" ca="1" si="84">IF(B27="","",IF(AND(I27&lt;&gt;"",J27&lt;&gt;""),"○",IF(AND(J27="",H27&lt;TODAY()),"★",IF(I27&lt;&gt;"","△",IF(AND(G27&lt;=TODAY(),I27=""),"▲",IF(AND(G27&lt;&gt;""),"◇",""))))))</f>
        <v/>
      </c>
      <c r="Q27" s="52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94"/>
    </row>
    <row r="28" spans="2:86" ht="17.25" customHeight="1">
      <c r="B28" s="116"/>
      <c r="C28" s="118"/>
      <c r="D28" s="120"/>
      <c r="E28" s="102"/>
      <c r="F28" s="104"/>
      <c r="G28" s="106"/>
      <c r="H28" s="106"/>
      <c r="I28" s="106"/>
      <c r="J28" s="106"/>
      <c r="K28" s="108"/>
      <c r="L28" s="110"/>
      <c r="M28" s="108"/>
      <c r="N28" s="110"/>
      <c r="O28" s="112"/>
      <c r="P28" s="114"/>
      <c r="Q28" s="54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94"/>
    </row>
    <row r="29" spans="2:86" ht="17.25" customHeight="1">
      <c r="B29" s="115">
        <f t="shared" si="57"/>
        <v>10</v>
      </c>
      <c r="C29" s="117"/>
      <c r="D29" s="119"/>
      <c r="E29" s="101"/>
      <c r="F29" s="103"/>
      <c r="G29" s="105" t="str">
        <f t="shared" ref="G29:G30" si="85">IF(ISNA(MATCH(TRUE,INDEX(LEN(Q29:CG29)&gt;0,0),0)),"",INDEX(Q$9:CG$9,1,MATCH(TRUE,INDEX(LEN(Q29:CG29)&gt;0,0),0)))</f>
        <v/>
      </c>
      <c r="H29" s="105" t="str">
        <f t="shared" ref="H29:H30" si="86">IF(ISNA(MATCH(TRUE,INDEX(LEN(Q29:CG29)&gt;0,0),0)),"",MAX(INDEX(Q$9:CG$9,1,IF(ISNA(MAX(MATCH("*",Q29:CG29,-1))),DATE(1900,1,1),MAX(MATCH("*",Q29:CG29,-1)))),INDEX(Q$9:CG$9,1,IF(ISNA(MAX(MATCH(0,Q29:CG29,-1))),DATE(1900,1,1),MAX(MATCH(0,Q29:CG29,-1))))))</f>
        <v/>
      </c>
      <c r="I29" s="105" t="str">
        <f t="shared" ref="I29:I30" si="87">IF(ISNA(MATCH(TRUE,INDEX(LEN(Q30:CG30)&gt;0,0),0)),"",INDEX(Q$9:CG$9,1,MATCH(TRUE,INDEX(LEN(Q30:CG30)&gt;0,0),0)))</f>
        <v/>
      </c>
      <c r="J29" s="105" t="str">
        <f t="shared" ref="J29:J30" si="88">IF(OR(ISNA(MATCH(TRUE,INDEX(LEN(Q30:CG30)&gt;0,0),0)),O29&lt;&gt;100),"",MAX(INDEX(Q$9:CG$9,1,IF(ISNA(MAX(MATCH("*",Q30:CG30,-1))),DATE(1900,1,1),MAX(MATCH("*",Q30:CG30,-1)))),INDEX(Q$9:CG$9,1,IF(ISNA(MAX(MATCH(0,Q30:CG30,-1))),DATE(1900,1,1),MAX(MATCH(0,Q30:CG30,-1))))))</f>
        <v/>
      </c>
      <c r="K29" s="107" t="str">
        <f t="shared" ref="K29:K30" si="89">IF(SUM(Q29:CG29)=0,"",SUM(Q29:CG29))</f>
        <v/>
      </c>
      <c r="L29" s="109" t="str">
        <f t="shared" ref="L29" si="90">IF(K29="","",ROUND(K29/8,2))</f>
        <v/>
      </c>
      <c r="M29" s="107" t="str">
        <f t="shared" ref="M29:M30" si="91">IF(SUM(Q30:CG30)=0,"",SUM(Q30:CG30))</f>
        <v/>
      </c>
      <c r="N29" s="109" t="str">
        <f t="shared" ref="N29:N30" si="92">IF(M29="","",ROUND(M29/8,2))</f>
        <v/>
      </c>
      <c r="O29" s="111"/>
      <c r="P29" s="113" t="str">
        <f t="shared" ref="P29:P30" ca="1" si="93">IF(B29="","",IF(AND(I29&lt;&gt;"",J29&lt;&gt;""),"○",IF(AND(J29="",H29&lt;TODAY()),"★",IF(I29&lt;&gt;"","△",IF(AND(G29&lt;=TODAY(),I29=""),"▲",IF(AND(G29&lt;&gt;""),"◇",""))))))</f>
        <v/>
      </c>
      <c r="Q29" s="52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94"/>
    </row>
    <row r="30" spans="2:86" ht="17.25" customHeight="1">
      <c r="B30" s="116"/>
      <c r="C30" s="118"/>
      <c r="D30" s="120"/>
      <c r="E30" s="102"/>
      <c r="F30" s="104"/>
      <c r="G30" s="106"/>
      <c r="H30" s="106"/>
      <c r="I30" s="106"/>
      <c r="J30" s="106"/>
      <c r="K30" s="108"/>
      <c r="L30" s="110"/>
      <c r="M30" s="108"/>
      <c r="N30" s="110"/>
      <c r="O30" s="112"/>
      <c r="P30" s="114"/>
      <c r="Q30" s="54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94"/>
    </row>
    <row r="31" spans="2:86" ht="17.25" customHeight="1">
      <c r="B31" s="115">
        <f t="shared" si="57"/>
        <v>11</v>
      </c>
      <c r="C31" s="117"/>
      <c r="D31" s="119"/>
      <c r="E31" s="101"/>
      <c r="F31" s="103"/>
      <c r="G31" s="105" t="str">
        <f>IF(ISNA(MATCH(TRUE,INDEX(LEN(Q31:CG31)&gt;0,0),0)),"",INDEX(Q$9:CG$9,1,MATCH(TRUE,INDEX(LEN(Q31:CG31)&gt;0,0),0)))</f>
        <v/>
      </c>
      <c r="H31" s="105" t="str">
        <f>IF(ISNA(MATCH(TRUE,INDEX(LEN(Q31:CG31)&gt;0,0),0)),"",MAX(INDEX(Q$9:CG$9,1,IF(ISNA(MAX(MATCH("*",Q31:CG31,-1))),DATE(1900,1,1),MAX(MATCH("*",Q31:CG31,-1)))),INDEX(Q$9:CG$9,1,IF(ISNA(MAX(MATCH(0,Q31:CG31,-1))),DATE(1900,1,1),MAX(MATCH(0,Q31:CG31,-1))))))</f>
        <v/>
      </c>
      <c r="I31" s="105" t="str">
        <f>IF(ISNA(MATCH(TRUE,INDEX(LEN(Q32:CG32)&gt;0,0),0)),"",INDEX(Q$9:CG$9,1,MATCH(TRUE,INDEX(LEN(Q32:CG32)&gt;0,0),0)))</f>
        <v/>
      </c>
      <c r="J31" s="105" t="str">
        <f>IF(OR(ISNA(MATCH(TRUE,INDEX(LEN(Q32:CG32)&gt;0,0),0)),O31&lt;&gt;100),"",MAX(INDEX(Q$9:CG$9,1,IF(ISNA(MAX(MATCH("*",Q32:CG32,-1))),DATE(1900,1,1),MAX(MATCH("*",Q32:CG32,-1)))),INDEX(Q$9:CG$9,1,IF(ISNA(MAX(MATCH(0,Q32:CG32,-1))),DATE(1900,1,1),MAX(MATCH(0,Q32:CG32,-1))))))</f>
        <v/>
      </c>
      <c r="K31" s="107" t="str">
        <f>IF(SUM(Q31:CG31)=0,"",SUM(Q31:CG31))</f>
        <v/>
      </c>
      <c r="L31" s="109" t="str">
        <f>IF(K31="","",ROUND(K31/8,2))</f>
        <v/>
      </c>
      <c r="M31" s="107" t="str">
        <f>IF(SUM(Q32:CG32)=0,"",SUM(Q32:CG32))</f>
        <v/>
      </c>
      <c r="N31" s="109" t="str">
        <f t="shared" ref="N31:N41" si="94">IF(M31="","",ROUND(M31/8,2))</f>
        <v/>
      </c>
      <c r="O31" s="111"/>
      <c r="P31" s="113" t="str">
        <f t="shared" ref="P31" ca="1" si="95">IF(B31="","",IF(AND(I31&lt;&gt;"",J31&lt;&gt;""),"○",IF(AND(J31="",H31&lt;TODAY()),"★",IF(I31&lt;&gt;"","△",IF(AND(G31&lt;=TODAY(),I31=""),"▲",IF(AND(G31&lt;&gt;""),"◇",""))))))</f>
        <v/>
      </c>
      <c r="Q31" s="52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94"/>
    </row>
    <row r="32" spans="2:86" ht="17.25" customHeight="1">
      <c r="B32" s="116"/>
      <c r="C32" s="118"/>
      <c r="D32" s="120"/>
      <c r="E32" s="102"/>
      <c r="F32" s="104"/>
      <c r="G32" s="106"/>
      <c r="H32" s="106"/>
      <c r="I32" s="106"/>
      <c r="J32" s="106"/>
      <c r="K32" s="108"/>
      <c r="L32" s="110"/>
      <c r="M32" s="108"/>
      <c r="N32" s="110"/>
      <c r="O32" s="112"/>
      <c r="P32" s="114"/>
      <c r="Q32" s="54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94"/>
    </row>
    <row r="33" spans="2:86" ht="17.25" customHeight="1">
      <c r="B33" s="115">
        <f t="shared" si="57"/>
        <v>12</v>
      </c>
      <c r="C33" s="117"/>
      <c r="D33" s="119"/>
      <c r="E33" s="101"/>
      <c r="F33" s="103"/>
      <c r="G33" s="105" t="str">
        <f>IF(ISNA(MATCH(TRUE,INDEX(LEN(Q33:CG33)&gt;0,0),0)),"",INDEX(Q$9:CG$9,1,MATCH(TRUE,INDEX(LEN(Q33:CG33)&gt;0,0),0)))</f>
        <v/>
      </c>
      <c r="H33" s="105" t="str">
        <f>IF(ISNA(MATCH(TRUE,INDEX(LEN(Q33:CG33)&gt;0,0),0)),"",MAX(INDEX(Q$9:CG$9,1,IF(ISNA(MAX(MATCH("*",Q33:CG33,-1))),DATE(1900,1,1),MAX(MATCH("*",Q33:CG33,-1)))),INDEX(Q$9:CG$9,1,IF(ISNA(MAX(MATCH(0,Q33:CG33,-1))),DATE(1900,1,1),MAX(MATCH(0,Q33:CG33,-1))))))</f>
        <v/>
      </c>
      <c r="I33" s="105" t="str">
        <f>IF(ISNA(MATCH(TRUE,INDEX(LEN(Q34:CG34)&gt;0,0),0)),"",INDEX(Q$9:CG$9,1,MATCH(TRUE,INDEX(LEN(Q34:CG34)&gt;0,0),0)))</f>
        <v/>
      </c>
      <c r="J33" s="105" t="str">
        <f>IF(OR(ISNA(MATCH(TRUE,INDEX(LEN(Q34:CG34)&gt;0,0),0)),O33&lt;&gt;100),"",MAX(INDEX(Q$9:CG$9,1,IF(ISNA(MAX(MATCH("*",Q34:CG34,-1))),DATE(1900,1,1),MAX(MATCH("*",Q34:CG34,-1)))),INDEX(Q$9:CG$9,1,IF(ISNA(MAX(MATCH(0,Q34:CG34,-1))),DATE(1900,1,1),MAX(MATCH(0,Q34:CG34,-1))))))</f>
        <v/>
      </c>
      <c r="K33" s="107" t="str">
        <f>IF(SUM(Q33:CG33)=0,"",SUM(Q33:CG33))</f>
        <v/>
      </c>
      <c r="L33" s="109" t="str">
        <f>IF(K33="","",ROUND(K33/8,2))</f>
        <v/>
      </c>
      <c r="M33" s="107" t="str">
        <f>IF(SUM(Q34:CG34)=0,"",SUM(Q34:CG34))</f>
        <v/>
      </c>
      <c r="N33" s="109" t="str">
        <f t="shared" si="94"/>
        <v/>
      </c>
      <c r="O33" s="111"/>
      <c r="P33" s="113" t="str">
        <f t="shared" ref="P33" ca="1" si="96">IF(B33="","",IF(AND(I33&lt;&gt;"",J33&lt;&gt;""),"○",IF(AND(J33="",H33&lt;TODAY()),"★",IF(I33&lt;&gt;"","△",IF(AND(G33&lt;=TODAY(),I33=""),"▲",IF(AND(G33&lt;&gt;""),"◇",""))))))</f>
        <v/>
      </c>
      <c r="Q33" s="52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94"/>
    </row>
    <row r="34" spans="2:86" ht="17.25" customHeight="1">
      <c r="B34" s="116"/>
      <c r="C34" s="118"/>
      <c r="D34" s="120"/>
      <c r="E34" s="102"/>
      <c r="F34" s="104"/>
      <c r="G34" s="106"/>
      <c r="H34" s="106"/>
      <c r="I34" s="106"/>
      <c r="J34" s="106"/>
      <c r="K34" s="108"/>
      <c r="L34" s="110"/>
      <c r="M34" s="108"/>
      <c r="N34" s="110"/>
      <c r="O34" s="112"/>
      <c r="P34" s="114"/>
      <c r="Q34" s="54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94"/>
    </row>
    <row r="35" spans="2:86" ht="17.25" customHeight="1">
      <c r="B35" s="115">
        <f t="shared" si="57"/>
        <v>13</v>
      </c>
      <c r="C35" s="117"/>
      <c r="D35" s="119"/>
      <c r="E35" s="101"/>
      <c r="F35" s="103"/>
      <c r="G35" s="105" t="str">
        <f>IF(ISNA(MATCH(TRUE,INDEX(LEN(Q35:CG35)&gt;0,0),0)),"",INDEX(Q$9:CG$9,1,MATCH(TRUE,INDEX(LEN(Q35:CG35)&gt;0,0),0)))</f>
        <v/>
      </c>
      <c r="H35" s="105" t="str">
        <f>IF(ISNA(MATCH(TRUE,INDEX(LEN(Q35:CG35)&gt;0,0),0)),"",MAX(INDEX(Q$9:CG$9,1,IF(ISNA(MAX(MATCH("*",Q35:CG35,-1))),DATE(1900,1,1),MAX(MATCH("*",Q35:CG35,-1)))),INDEX(Q$9:CG$9,1,IF(ISNA(MAX(MATCH(0,Q35:CG35,-1))),DATE(1900,1,1),MAX(MATCH(0,Q35:CG35,-1))))))</f>
        <v/>
      </c>
      <c r="I35" s="105" t="str">
        <f>IF(ISNA(MATCH(TRUE,INDEX(LEN(Q36:CG36)&gt;0,0),0)),"",INDEX(Q$9:CG$9,1,MATCH(TRUE,INDEX(LEN(Q36:CG36)&gt;0,0),0)))</f>
        <v/>
      </c>
      <c r="J35" s="105" t="str">
        <f>IF(OR(ISNA(MATCH(TRUE,INDEX(LEN(Q36:CG36)&gt;0,0),0)),O35&lt;&gt;100),"",MAX(INDEX(Q$9:CG$9,1,IF(ISNA(MAX(MATCH("*",Q36:CG36,-1))),DATE(1900,1,1),MAX(MATCH("*",Q36:CG36,-1)))),INDEX(Q$9:CG$9,1,IF(ISNA(MAX(MATCH(0,Q36:CG36,-1))),DATE(1900,1,1),MAX(MATCH(0,Q36:CG36,-1))))))</f>
        <v/>
      </c>
      <c r="K35" s="107" t="str">
        <f>IF(SUM(Q35:CG35)=0,"",SUM(Q35:CG35))</f>
        <v/>
      </c>
      <c r="L35" s="109" t="str">
        <f>IF(K35="","",ROUND(K35/8,2))</f>
        <v/>
      </c>
      <c r="M35" s="107" t="str">
        <f>IF(SUM(Q36:CG36)=0,"",SUM(Q36:CG36))</f>
        <v/>
      </c>
      <c r="N35" s="109" t="str">
        <f t="shared" si="94"/>
        <v/>
      </c>
      <c r="O35" s="111"/>
      <c r="P35" s="113" t="str">
        <f t="shared" ref="P35" ca="1" si="97">IF(B35="","",IF(AND(I35&lt;&gt;"",J35&lt;&gt;""),"○",IF(AND(J35="",H35&lt;TODAY()),"★",IF(I35&lt;&gt;"","△",IF(AND(G35&lt;=TODAY(),I35=""),"▲",IF(AND(G35&lt;&gt;""),"◇",""))))))</f>
        <v/>
      </c>
      <c r="Q35" s="52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94"/>
    </row>
    <row r="36" spans="2:86" ht="17.25" customHeight="1">
      <c r="B36" s="116"/>
      <c r="C36" s="118"/>
      <c r="D36" s="120"/>
      <c r="E36" s="102"/>
      <c r="F36" s="104"/>
      <c r="G36" s="106"/>
      <c r="H36" s="106"/>
      <c r="I36" s="106"/>
      <c r="J36" s="106"/>
      <c r="K36" s="108"/>
      <c r="L36" s="110"/>
      <c r="M36" s="108"/>
      <c r="N36" s="110"/>
      <c r="O36" s="112"/>
      <c r="P36" s="114"/>
      <c r="Q36" s="54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94"/>
    </row>
    <row r="37" spans="2:86" ht="17.25" customHeight="1">
      <c r="B37" s="115">
        <f t="shared" si="57"/>
        <v>14</v>
      </c>
      <c r="C37" s="117"/>
      <c r="D37" s="119"/>
      <c r="E37" s="101"/>
      <c r="F37" s="103"/>
      <c r="G37" s="105" t="str">
        <f>IF(ISNA(MATCH(TRUE,INDEX(LEN(Q37:CG37)&gt;0,0),0)),"",INDEX(Q$9:CG$9,1,MATCH(TRUE,INDEX(LEN(Q37:CG37)&gt;0,0),0)))</f>
        <v/>
      </c>
      <c r="H37" s="105" t="str">
        <f>IF(ISNA(MATCH(TRUE,INDEX(LEN(Q37:CG37)&gt;0,0),0)),"",MAX(INDEX(Q$9:CG$9,1,IF(ISNA(MAX(MATCH("*",Q37:CG37,-1))),DATE(1900,1,1),MAX(MATCH("*",Q37:CG37,-1)))),INDEX(Q$9:CG$9,1,IF(ISNA(MAX(MATCH(0,Q37:CG37,-1))),DATE(1900,1,1),MAX(MATCH(0,Q37:CG37,-1))))))</f>
        <v/>
      </c>
      <c r="I37" s="105" t="str">
        <f>IF(ISNA(MATCH(TRUE,INDEX(LEN(Q38:CG38)&gt;0,0),0)),"",INDEX(Q$9:CG$9,1,MATCH(TRUE,INDEX(LEN(Q38:CG38)&gt;0,0),0)))</f>
        <v/>
      </c>
      <c r="J37" s="105" t="str">
        <f>IF(OR(ISNA(MATCH(TRUE,INDEX(LEN(Q38:CG38)&gt;0,0),0)),O37&lt;&gt;100),"",MAX(INDEX(Q$9:CG$9,1,IF(ISNA(MAX(MATCH("*",Q38:CG38,-1))),DATE(1900,1,1),MAX(MATCH("*",Q38:CG38,-1)))),INDEX(Q$9:CG$9,1,IF(ISNA(MAX(MATCH(0,Q38:CG38,-1))),DATE(1900,1,1),MAX(MATCH(0,Q38:CG38,-1))))))</f>
        <v/>
      </c>
      <c r="K37" s="107" t="str">
        <f>IF(SUM(Q37:CG37)=0,"",SUM(Q37:CG37))</f>
        <v/>
      </c>
      <c r="L37" s="109" t="str">
        <f>IF(K37="","",ROUND(K37/8,2))</f>
        <v/>
      </c>
      <c r="M37" s="107" t="str">
        <f>IF(SUM(Q38:CG38)=0,"",SUM(Q38:CG38))</f>
        <v/>
      </c>
      <c r="N37" s="109" t="str">
        <f t="shared" si="94"/>
        <v/>
      </c>
      <c r="O37" s="111"/>
      <c r="P37" s="113" t="str">
        <f t="shared" ref="P37" ca="1" si="98">IF(B37="","",IF(AND(I37&lt;&gt;"",J37&lt;&gt;""),"○",IF(AND(J37="",H37&lt;TODAY()),"★",IF(I37&lt;&gt;"","△",IF(AND(G37&lt;=TODAY(),I37=""),"▲",IF(AND(G37&lt;&gt;""),"◇",""))))))</f>
        <v/>
      </c>
      <c r="Q37" s="52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94"/>
    </row>
    <row r="38" spans="2:86" ht="17.25" customHeight="1">
      <c r="B38" s="116"/>
      <c r="C38" s="118"/>
      <c r="D38" s="120"/>
      <c r="E38" s="102"/>
      <c r="F38" s="104"/>
      <c r="G38" s="106"/>
      <c r="H38" s="106"/>
      <c r="I38" s="106"/>
      <c r="J38" s="106"/>
      <c r="K38" s="108"/>
      <c r="L38" s="110"/>
      <c r="M38" s="108"/>
      <c r="N38" s="110"/>
      <c r="O38" s="112"/>
      <c r="P38" s="114"/>
      <c r="Q38" s="54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94"/>
    </row>
    <row r="39" spans="2:86" ht="17.25" customHeight="1">
      <c r="B39" s="115">
        <f t="shared" si="57"/>
        <v>15</v>
      </c>
      <c r="C39" s="117"/>
      <c r="D39" s="119"/>
      <c r="E39" s="101"/>
      <c r="F39" s="103"/>
      <c r="G39" s="105" t="str">
        <f>IF(ISNA(MATCH(TRUE,INDEX(LEN(Q39:CG39)&gt;0,0),0)),"",INDEX(Q$9:CG$9,1,MATCH(TRUE,INDEX(LEN(Q39:CG39)&gt;0,0),0)))</f>
        <v/>
      </c>
      <c r="H39" s="105" t="str">
        <f>IF(ISNA(MATCH(TRUE,INDEX(LEN(Q39:CG39)&gt;0,0),0)),"",MAX(INDEX(Q$9:CG$9,1,IF(ISNA(MAX(MATCH("*",Q39:CG39,-1))),DATE(1900,1,1),MAX(MATCH("*",Q39:CG39,-1)))),INDEX(Q$9:CG$9,1,IF(ISNA(MAX(MATCH(0,Q39:CG39,-1))),DATE(1900,1,1),MAX(MATCH(0,Q39:CG39,-1))))))</f>
        <v/>
      </c>
      <c r="I39" s="105" t="str">
        <f>IF(ISNA(MATCH(TRUE,INDEX(LEN(Q40:CG40)&gt;0,0),0)),"",INDEX(Q$9:CG$9,1,MATCH(TRUE,INDEX(LEN(Q40:CG40)&gt;0,0),0)))</f>
        <v/>
      </c>
      <c r="J39" s="105" t="str">
        <f>IF(OR(ISNA(MATCH(TRUE,INDEX(LEN(Q40:CG40)&gt;0,0),0)),O39&lt;&gt;100),"",MAX(INDEX(Q$9:CG$9,1,IF(ISNA(MAX(MATCH("*",Q40:CG40,-1))),DATE(1900,1,1),MAX(MATCH("*",Q40:CG40,-1)))),INDEX(Q$9:CG$9,1,IF(ISNA(MAX(MATCH(0,Q40:CG40,-1))),DATE(1900,1,1),MAX(MATCH(0,Q40:CG40,-1))))))</f>
        <v/>
      </c>
      <c r="K39" s="107" t="str">
        <f>IF(SUM(Q39:CG39)=0,"",SUM(Q39:CG39))</f>
        <v/>
      </c>
      <c r="L39" s="109" t="str">
        <f>IF(K39="","",ROUND(K39/8,2))</f>
        <v/>
      </c>
      <c r="M39" s="107" t="str">
        <f>IF(SUM(Q40:CG40)=0,"",SUM(Q40:CG40))</f>
        <v/>
      </c>
      <c r="N39" s="109" t="str">
        <f t="shared" si="94"/>
        <v/>
      </c>
      <c r="O39" s="111"/>
      <c r="P39" s="113" t="str">
        <f t="shared" ref="P39" ca="1" si="99">IF(B39="","",IF(AND(I39&lt;&gt;"",J39&lt;&gt;""),"○",IF(AND(J39="",H39&lt;TODAY()),"★",IF(I39&lt;&gt;"","△",IF(AND(G39&lt;=TODAY(),I39=""),"▲",IF(AND(G39&lt;&gt;""),"◇",""))))))</f>
        <v/>
      </c>
      <c r="Q39" s="52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94"/>
    </row>
    <row r="40" spans="2:86" ht="17.25" customHeight="1">
      <c r="B40" s="116"/>
      <c r="C40" s="118"/>
      <c r="D40" s="120"/>
      <c r="E40" s="102"/>
      <c r="F40" s="104"/>
      <c r="G40" s="106"/>
      <c r="H40" s="106"/>
      <c r="I40" s="106"/>
      <c r="J40" s="106"/>
      <c r="K40" s="108"/>
      <c r="L40" s="110"/>
      <c r="M40" s="108"/>
      <c r="N40" s="110"/>
      <c r="O40" s="112"/>
      <c r="P40" s="114"/>
      <c r="Q40" s="54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94"/>
    </row>
    <row r="41" spans="2:86" ht="17.25" customHeight="1">
      <c r="B41" s="115">
        <f t="shared" si="57"/>
        <v>16</v>
      </c>
      <c r="C41" s="117"/>
      <c r="D41" s="119"/>
      <c r="E41" s="101"/>
      <c r="F41" s="103"/>
      <c r="G41" s="105" t="str">
        <f>IF(ISNA(MATCH(TRUE,INDEX(LEN(Q41:CG41)&gt;0,0),0)),"",INDEX(Q$9:CG$9,1,MATCH(TRUE,INDEX(LEN(Q41:CG41)&gt;0,0),0)))</f>
        <v/>
      </c>
      <c r="H41" s="105" t="str">
        <f>IF(ISNA(MATCH(TRUE,INDEX(LEN(Q41:CG41)&gt;0,0),0)),"",MAX(INDEX(Q$9:CG$9,1,IF(ISNA(MAX(MATCH("*",Q41:CG41,-1))),DATE(1900,1,1),MAX(MATCH("*",Q41:CG41,-1)))),INDEX(Q$9:CG$9,1,IF(ISNA(MAX(MATCH(0,Q41:CG41,-1))),DATE(1900,1,1),MAX(MATCH(0,Q41:CG41,-1))))))</f>
        <v/>
      </c>
      <c r="I41" s="105" t="str">
        <f>IF(ISNA(MATCH(TRUE,INDEX(LEN(Q42:CG42)&gt;0,0),0)),"",INDEX(Q$9:CG$9,1,MATCH(TRUE,INDEX(LEN(Q42:CG42)&gt;0,0),0)))</f>
        <v/>
      </c>
      <c r="J41" s="105" t="str">
        <f>IF(OR(ISNA(MATCH(TRUE,INDEX(LEN(Q42:CG42)&gt;0,0),0)),O41&lt;&gt;100),"",MAX(INDEX(Q$9:CG$9,1,IF(ISNA(MAX(MATCH("*",Q42:CG42,-1))),DATE(1900,1,1),MAX(MATCH("*",Q42:CG42,-1)))),INDEX(Q$9:CG$9,1,IF(ISNA(MAX(MATCH(0,Q42:CG42,-1))),DATE(1900,1,1),MAX(MATCH(0,Q42:CG42,-1))))))</f>
        <v/>
      </c>
      <c r="K41" s="107" t="str">
        <f>IF(SUM(Q41:CG41)=0,"",SUM(Q41:CG41))</f>
        <v/>
      </c>
      <c r="L41" s="109" t="str">
        <f>IF(K41="","",ROUND(K41/8,2))</f>
        <v/>
      </c>
      <c r="M41" s="107" t="str">
        <f>IF(SUM(Q42:CG42)=0,"",SUM(Q42:CG42))</f>
        <v/>
      </c>
      <c r="N41" s="109" t="str">
        <f t="shared" si="94"/>
        <v/>
      </c>
      <c r="O41" s="111"/>
      <c r="P41" s="113" t="str">
        <f t="shared" ref="P41" ca="1" si="100">IF(B41="","",IF(AND(I41&lt;&gt;"",J41&lt;&gt;""),"○",IF(AND(J41="",H41&lt;TODAY()),"★",IF(I41&lt;&gt;"","△",IF(AND(G41&lt;=TODAY(),I41=""),"▲",IF(AND(G41&lt;&gt;""),"◇",""))))))</f>
        <v/>
      </c>
      <c r="Q41" s="52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94"/>
    </row>
    <row r="42" spans="2:86" ht="17.25" customHeight="1">
      <c r="B42" s="116"/>
      <c r="C42" s="118"/>
      <c r="D42" s="120"/>
      <c r="E42" s="102"/>
      <c r="F42" s="104"/>
      <c r="G42" s="106"/>
      <c r="H42" s="106"/>
      <c r="I42" s="106"/>
      <c r="J42" s="106"/>
      <c r="K42" s="108"/>
      <c r="L42" s="110"/>
      <c r="M42" s="108"/>
      <c r="N42" s="110"/>
      <c r="O42" s="112"/>
      <c r="P42" s="114"/>
      <c r="Q42" s="54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94"/>
    </row>
    <row r="43" spans="2:86" ht="17.25" customHeight="1">
      <c r="B43" s="115">
        <f t="shared" si="57"/>
        <v>17</v>
      </c>
      <c r="C43" s="117"/>
      <c r="D43" s="119"/>
      <c r="E43" s="101"/>
      <c r="F43" s="103"/>
      <c r="G43" s="105" t="str">
        <f>IF(ISNA(MATCH(TRUE,INDEX(LEN(Q43:CG43)&gt;0,0),0)),"",INDEX(Q$9:CG$9,1,MATCH(TRUE,INDEX(LEN(Q43:CG43)&gt;0,0),0)))</f>
        <v/>
      </c>
      <c r="H43" s="105" t="str">
        <f>IF(ISNA(MATCH(TRUE,INDEX(LEN(Q43:CG43)&gt;0,0),0)),"",MAX(INDEX(Q$9:CG$9,1,IF(ISNA(MAX(MATCH("*",Q43:CG43,-1))),DATE(1900,1,1),MAX(MATCH("*",Q43:CG43,-1)))),INDEX(Q$9:CG$9,1,IF(ISNA(MAX(MATCH(0,Q43:CG43,-1))),DATE(1900,1,1),MAX(MATCH(0,Q43:CG43,-1))))))</f>
        <v/>
      </c>
      <c r="I43" s="105" t="str">
        <f>IF(ISNA(MATCH(TRUE,INDEX(LEN(Q44:CG44)&gt;0,0),0)),"",INDEX(Q$9:CG$9,1,MATCH(TRUE,INDEX(LEN(Q44:CG44)&gt;0,0),0)))</f>
        <v/>
      </c>
      <c r="J43" s="105" t="str">
        <f>IF(OR(ISNA(MATCH(TRUE,INDEX(LEN(Q44:CG44)&gt;0,0),0)),O43&lt;&gt;100),"",MAX(INDEX(Q$9:CG$9,1,IF(ISNA(MAX(MATCH("*",Q44:CG44,-1))),DATE(1900,1,1),MAX(MATCH("*",Q44:CG44,-1)))),INDEX(Q$9:CG$9,1,IF(ISNA(MAX(MATCH(0,Q44:CG44,-1))),DATE(1900,1,1),MAX(MATCH(0,Q44:CG44,-1))))))</f>
        <v/>
      </c>
      <c r="K43" s="107" t="str">
        <f>IF(SUM(Q43:CG43)=0,"",SUM(Q43:CG43))</f>
        <v/>
      </c>
      <c r="L43" s="109" t="str">
        <f>IF(K43="","",ROUND(K43/8,2))</f>
        <v/>
      </c>
      <c r="M43" s="107" t="str">
        <f>IF(SUM(Q44:CG44)=0,"",SUM(Q44:CG44))</f>
        <v/>
      </c>
      <c r="N43" s="109" t="str">
        <f t="shared" ref="N43:N53" si="101">IF(M43="","",ROUND(M43/8,2))</f>
        <v/>
      </c>
      <c r="O43" s="111"/>
      <c r="P43" s="113" t="str">
        <f t="shared" ref="P43" ca="1" si="102">IF(B43="","",IF(AND(I43&lt;&gt;"",J43&lt;&gt;""),"○",IF(AND(J43="",H43&lt;TODAY()),"★",IF(I43&lt;&gt;"","△",IF(AND(G43&lt;=TODAY(),I43=""),"▲",IF(AND(G43&lt;&gt;""),"◇",""))))))</f>
        <v/>
      </c>
      <c r="Q43" s="52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94"/>
    </row>
    <row r="44" spans="2:86" ht="17.25" customHeight="1">
      <c r="B44" s="116"/>
      <c r="C44" s="118"/>
      <c r="D44" s="120"/>
      <c r="E44" s="102"/>
      <c r="F44" s="104"/>
      <c r="G44" s="106"/>
      <c r="H44" s="106"/>
      <c r="I44" s="106"/>
      <c r="J44" s="106"/>
      <c r="K44" s="108"/>
      <c r="L44" s="110"/>
      <c r="M44" s="108"/>
      <c r="N44" s="110"/>
      <c r="O44" s="112"/>
      <c r="P44" s="114"/>
      <c r="Q44" s="54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94"/>
    </row>
    <row r="45" spans="2:86" ht="17.25" customHeight="1">
      <c r="B45" s="115">
        <f t="shared" si="57"/>
        <v>18</v>
      </c>
      <c r="C45" s="117"/>
      <c r="D45" s="119"/>
      <c r="E45" s="101"/>
      <c r="F45" s="103"/>
      <c r="G45" s="105" t="str">
        <f>IF(ISNA(MATCH(TRUE,INDEX(LEN(Q45:CG45)&gt;0,0),0)),"",INDEX(Q$9:CG$9,1,MATCH(TRUE,INDEX(LEN(Q45:CG45)&gt;0,0),0)))</f>
        <v/>
      </c>
      <c r="H45" s="105" t="str">
        <f>IF(ISNA(MATCH(TRUE,INDEX(LEN(Q45:CG45)&gt;0,0),0)),"",MAX(INDEX(Q$9:CG$9,1,IF(ISNA(MAX(MATCH("*",Q45:CG45,-1))),DATE(1900,1,1),MAX(MATCH("*",Q45:CG45,-1)))),INDEX(Q$9:CG$9,1,IF(ISNA(MAX(MATCH(0,Q45:CG45,-1))),DATE(1900,1,1),MAX(MATCH(0,Q45:CG45,-1))))))</f>
        <v/>
      </c>
      <c r="I45" s="105" t="str">
        <f>IF(ISNA(MATCH(TRUE,INDEX(LEN(Q46:CG46)&gt;0,0),0)),"",INDEX(Q$9:CG$9,1,MATCH(TRUE,INDEX(LEN(Q46:CG46)&gt;0,0),0)))</f>
        <v/>
      </c>
      <c r="J45" s="105" t="str">
        <f>IF(OR(ISNA(MATCH(TRUE,INDEX(LEN(Q46:CG46)&gt;0,0),0)),O45&lt;&gt;100),"",MAX(INDEX(Q$9:CG$9,1,IF(ISNA(MAX(MATCH("*",Q46:CG46,-1))),DATE(1900,1,1),MAX(MATCH("*",Q46:CG46,-1)))),INDEX(Q$9:CG$9,1,IF(ISNA(MAX(MATCH(0,Q46:CG46,-1))),DATE(1900,1,1),MAX(MATCH(0,Q46:CG46,-1))))))</f>
        <v/>
      </c>
      <c r="K45" s="107" t="str">
        <f>IF(SUM(Q45:CG45)=0,"",SUM(Q45:CG45))</f>
        <v/>
      </c>
      <c r="L45" s="109" t="str">
        <f>IF(K45="","",ROUND(K45/8,2))</f>
        <v/>
      </c>
      <c r="M45" s="107" t="str">
        <f>IF(SUM(Q46:CG46)=0,"",SUM(Q46:CG46))</f>
        <v/>
      </c>
      <c r="N45" s="109" t="str">
        <f t="shared" si="101"/>
        <v/>
      </c>
      <c r="O45" s="111"/>
      <c r="P45" s="113" t="str">
        <f t="shared" ref="P45" ca="1" si="103">IF(B45="","",IF(AND(I45&lt;&gt;"",J45&lt;&gt;""),"○",IF(AND(J45="",H45&lt;TODAY()),"★",IF(I45&lt;&gt;"","△",IF(AND(G45&lt;=TODAY(),I45=""),"▲",IF(AND(G45&lt;&gt;""),"◇",""))))))</f>
        <v/>
      </c>
      <c r="Q45" s="52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94"/>
    </row>
    <row r="46" spans="2:86" ht="17.25" customHeight="1">
      <c r="B46" s="116"/>
      <c r="C46" s="118"/>
      <c r="D46" s="120"/>
      <c r="E46" s="102"/>
      <c r="F46" s="104"/>
      <c r="G46" s="106"/>
      <c r="H46" s="106"/>
      <c r="I46" s="106"/>
      <c r="J46" s="106"/>
      <c r="K46" s="108"/>
      <c r="L46" s="110"/>
      <c r="M46" s="108"/>
      <c r="N46" s="110"/>
      <c r="O46" s="112"/>
      <c r="P46" s="114"/>
      <c r="Q46" s="54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94"/>
    </row>
    <row r="47" spans="2:86" ht="17.25" customHeight="1">
      <c r="B47" s="115">
        <f t="shared" si="57"/>
        <v>19</v>
      </c>
      <c r="C47" s="117"/>
      <c r="D47" s="119"/>
      <c r="E47" s="101"/>
      <c r="F47" s="103"/>
      <c r="G47" s="105" t="str">
        <f>IF(ISNA(MATCH(TRUE,INDEX(LEN(Q47:CG47)&gt;0,0),0)),"",INDEX(Q$9:CG$9,1,MATCH(TRUE,INDEX(LEN(Q47:CG47)&gt;0,0),0)))</f>
        <v/>
      </c>
      <c r="H47" s="105" t="str">
        <f>IF(ISNA(MATCH(TRUE,INDEX(LEN(Q47:CG47)&gt;0,0),0)),"",MAX(INDEX(Q$9:CG$9,1,IF(ISNA(MAX(MATCH("*",Q47:CG47,-1))),DATE(1900,1,1),MAX(MATCH("*",Q47:CG47,-1)))),INDEX(Q$9:CG$9,1,IF(ISNA(MAX(MATCH(0,Q47:CG47,-1))),DATE(1900,1,1),MAX(MATCH(0,Q47:CG47,-1))))))</f>
        <v/>
      </c>
      <c r="I47" s="105" t="str">
        <f>IF(ISNA(MATCH(TRUE,INDEX(LEN(Q48:CG48)&gt;0,0),0)),"",INDEX(Q$9:CG$9,1,MATCH(TRUE,INDEX(LEN(Q48:CG48)&gt;0,0),0)))</f>
        <v/>
      </c>
      <c r="J47" s="105" t="str">
        <f>IF(OR(ISNA(MATCH(TRUE,INDEX(LEN(Q48:CG48)&gt;0,0),0)),O47&lt;&gt;100),"",MAX(INDEX(Q$9:CG$9,1,IF(ISNA(MAX(MATCH("*",Q48:CG48,-1))),DATE(1900,1,1),MAX(MATCH("*",Q48:CG48,-1)))),INDEX(Q$9:CG$9,1,IF(ISNA(MAX(MATCH(0,Q48:CG48,-1))),DATE(1900,1,1),MAX(MATCH(0,Q48:CG48,-1))))))</f>
        <v/>
      </c>
      <c r="K47" s="107" t="str">
        <f>IF(SUM(Q47:CG47)=0,"",SUM(Q47:CG47))</f>
        <v/>
      </c>
      <c r="L47" s="109" t="str">
        <f>IF(K47="","",ROUND(K47/8,2))</f>
        <v/>
      </c>
      <c r="M47" s="107" t="str">
        <f>IF(SUM(Q48:CG48)=0,"",SUM(Q48:CG48))</f>
        <v/>
      </c>
      <c r="N47" s="109" t="str">
        <f t="shared" si="101"/>
        <v/>
      </c>
      <c r="O47" s="111"/>
      <c r="P47" s="113" t="str">
        <f t="shared" ref="P47" ca="1" si="104">IF(B47="","",IF(AND(I47&lt;&gt;"",J47&lt;&gt;""),"○",IF(AND(J47="",H47&lt;TODAY()),"★",IF(I47&lt;&gt;"","△",IF(AND(G47&lt;=TODAY(),I47=""),"▲",IF(AND(G47&lt;&gt;""),"◇",""))))))</f>
        <v/>
      </c>
      <c r="Q47" s="52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94"/>
    </row>
    <row r="48" spans="2:86" ht="17.25" customHeight="1">
      <c r="B48" s="116"/>
      <c r="C48" s="118"/>
      <c r="D48" s="120"/>
      <c r="E48" s="102"/>
      <c r="F48" s="104"/>
      <c r="G48" s="106"/>
      <c r="H48" s="106"/>
      <c r="I48" s="106"/>
      <c r="J48" s="106"/>
      <c r="K48" s="108"/>
      <c r="L48" s="110"/>
      <c r="M48" s="108"/>
      <c r="N48" s="110"/>
      <c r="O48" s="112"/>
      <c r="P48" s="114"/>
      <c r="Q48" s="54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94"/>
    </row>
    <row r="49" spans="2:86" ht="17.25" customHeight="1">
      <c r="B49" s="115">
        <f t="shared" si="57"/>
        <v>20</v>
      </c>
      <c r="C49" s="117"/>
      <c r="D49" s="119"/>
      <c r="E49" s="101"/>
      <c r="F49" s="103"/>
      <c r="G49" s="105" t="str">
        <f>IF(ISNA(MATCH(TRUE,INDEX(LEN(Q49:CG49)&gt;0,0),0)),"",INDEX(Q$9:CG$9,1,MATCH(TRUE,INDEX(LEN(Q49:CG49)&gt;0,0),0)))</f>
        <v/>
      </c>
      <c r="H49" s="105" t="str">
        <f>IF(ISNA(MATCH(TRUE,INDEX(LEN(Q49:CG49)&gt;0,0),0)),"",MAX(INDEX(Q$9:CG$9,1,IF(ISNA(MAX(MATCH("*",Q49:CG49,-1))),DATE(1900,1,1),MAX(MATCH("*",Q49:CG49,-1)))),INDEX(Q$9:CG$9,1,IF(ISNA(MAX(MATCH(0,Q49:CG49,-1))),DATE(1900,1,1),MAX(MATCH(0,Q49:CG49,-1))))))</f>
        <v/>
      </c>
      <c r="I49" s="105" t="str">
        <f>IF(ISNA(MATCH(TRUE,INDEX(LEN(Q50:CG50)&gt;0,0),0)),"",INDEX(Q$9:CG$9,1,MATCH(TRUE,INDEX(LEN(Q50:CG50)&gt;0,0),0)))</f>
        <v/>
      </c>
      <c r="J49" s="105" t="str">
        <f>IF(OR(ISNA(MATCH(TRUE,INDEX(LEN(Q50:CG50)&gt;0,0),0)),O49&lt;&gt;100),"",MAX(INDEX(Q$9:CG$9,1,IF(ISNA(MAX(MATCH("*",Q50:CG50,-1))),DATE(1900,1,1),MAX(MATCH("*",Q50:CG50,-1)))),INDEX(Q$9:CG$9,1,IF(ISNA(MAX(MATCH(0,Q50:CG50,-1))),DATE(1900,1,1),MAX(MATCH(0,Q50:CG50,-1))))))</f>
        <v/>
      </c>
      <c r="K49" s="107" t="str">
        <f>IF(SUM(Q49:CG49)=0,"",SUM(Q49:CG49))</f>
        <v/>
      </c>
      <c r="L49" s="109" t="str">
        <f>IF(K49="","",ROUND(K49/8,2))</f>
        <v/>
      </c>
      <c r="M49" s="107" t="str">
        <f>IF(SUM(Q50:CG50)=0,"",SUM(Q50:CG50))</f>
        <v/>
      </c>
      <c r="N49" s="109" t="str">
        <f t="shared" si="101"/>
        <v/>
      </c>
      <c r="O49" s="111"/>
      <c r="P49" s="113" t="str">
        <f t="shared" ref="P49" ca="1" si="105">IF(B49="","",IF(AND(I49&lt;&gt;"",J49&lt;&gt;""),"○",IF(AND(J49="",H49&lt;TODAY()),"★",IF(I49&lt;&gt;"","△",IF(AND(G49&lt;=TODAY(),I49=""),"▲",IF(AND(G49&lt;&gt;""),"◇",""))))))</f>
        <v/>
      </c>
      <c r="Q49" s="52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94"/>
    </row>
    <row r="50" spans="2:86" ht="17.25" customHeight="1">
      <c r="B50" s="116"/>
      <c r="C50" s="118"/>
      <c r="D50" s="120"/>
      <c r="E50" s="102"/>
      <c r="F50" s="104"/>
      <c r="G50" s="106"/>
      <c r="H50" s="106"/>
      <c r="I50" s="106"/>
      <c r="J50" s="106"/>
      <c r="K50" s="108"/>
      <c r="L50" s="110"/>
      <c r="M50" s="108"/>
      <c r="N50" s="110"/>
      <c r="O50" s="112"/>
      <c r="P50" s="114"/>
      <c r="Q50" s="54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94"/>
    </row>
    <row r="51" spans="2:86" ht="17.25" customHeight="1">
      <c r="B51" s="115">
        <f>(ROW()-10)/2+0.5</f>
        <v>21</v>
      </c>
      <c r="C51" s="117"/>
      <c r="D51" s="119"/>
      <c r="E51" s="101"/>
      <c r="F51" s="103"/>
      <c r="G51" s="105" t="str">
        <f>IF(ISNA(MATCH(TRUE,INDEX(LEN(Q51:CG51)&gt;0,0),0)),"",INDEX(Q$9:CG$9,1,MATCH(TRUE,INDEX(LEN(Q51:CG51)&gt;0,0),0)))</f>
        <v/>
      </c>
      <c r="H51" s="105" t="str">
        <f>IF(ISNA(MATCH(TRUE,INDEX(LEN(Q51:CG51)&gt;0,0),0)),"",MAX(INDEX(Q$9:CG$9,1,IF(ISNA(MAX(MATCH("*",Q51:CG51,-1))),DATE(1900,1,1),MAX(MATCH("*",Q51:CG51,-1)))),INDEX(Q$9:CG$9,1,IF(ISNA(MAX(MATCH(0,Q51:CG51,-1))),DATE(1900,1,1),MAX(MATCH(0,Q51:CG51,-1))))))</f>
        <v/>
      </c>
      <c r="I51" s="105" t="str">
        <f>IF(ISNA(MATCH(TRUE,INDEX(LEN(Q52:CG52)&gt;0,0),0)),"",INDEX(Q$9:CG$9,1,MATCH(TRUE,INDEX(LEN(Q52:CG52)&gt;0,0),0)))</f>
        <v/>
      </c>
      <c r="J51" s="105" t="str">
        <f>IF(OR(ISNA(MATCH(TRUE,INDEX(LEN(Q52:CG52)&gt;0,0),0)),O51&lt;&gt;100),"",MAX(INDEX(Q$9:CG$9,1,IF(ISNA(MAX(MATCH("*",Q52:CG52,-1))),DATE(1900,1,1),MAX(MATCH("*",Q52:CG52,-1)))),INDEX(Q$9:CG$9,1,IF(ISNA(MAX(MATCH(0,Q52:CG52,-1))),DATE(1900,1,1),MAX(MATCH(0,Q52:CG52,-1))))))</f>
        <v/>
      </c>
      <c r="K51" s="107" t="str">
        <f>IF(SUM(Q51:CG51)=0,"",SUM(Q51:CG51))</f>
        <v/>
      </c>
      <c r="L51" s="109" t="str">
        <f>IF(K51="","",ROUND(K51/8,2))</f>
        <v/>
      </c>
      <c r="M51" s="107" t="str">
        <f>IF(SUM(Q52:CG52)=0,"",SUM(Q52:CG52))</f>
        <v/>
      </c>
      <c r="N51" s="109" t="str">
        <f t="shared" si="101"/>
        <v/>
      </c>
      <c r="O51" s="111"/>
      <c r="P51" s="113" t="str">
        <f t="shared" ref="P51" ca="1" si="106">IF(B51="","",IF(AND(I51&lt;&gt;"",J51&lt;&gt;""),"○",IF(AND(J51="",H51&lt;TODAY()),"★",IF(I51&lt;&gt;"","△",IF(AND(G51&lt;=TODAY(),I51=""),"▲",IF(AND(G51&lt;&gt;""),"◇",""))))))</f>
        <v/>
      </c>
      <c r="Q51" s="52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94"/>
    </row>
    <row r="52" spans="2:86" ht="17.25" customHeight="1">
      <c r="B52" s="116"/>
      <c r="C52" s="118"/>
      <c r="D52" s="120"/>
      <c r="E52" s="102"/>
      <c r="F52" s="104"/>
      <c r="G52" s="106"/>
      <c r="H52" s="106"/>
      <c r="I52" s="106"/>
      <c r="J52" s="106"/>
      <c r="K52" s="108"/>
      <c r="L52" s="110"/>
      <c r="M52" s="108"/>
      <c r="N52" s="110"/>
      <c r="O52" s="112"/>
      <c r="P52" s="114"/>
      <c r="Q52" s="54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94"/>
    </row>
    <row r="53" spans="2:86" ht="17.25" customHeight="1">
      <c r="B53" s="115">
        <f>(ROW()-10)/2+0.5</f>
        <v>22</v>
      </c>
      <c r="C53" s="117"/>
      <c r="D53" s="119"/>
      <c r="E53" s="101"/>
      <c r="F53" s="103"/>
      <c r="G53" s="105" t="str">
        <f>IF(ISNA(MATCH(TRUE,INDEX(LEN(Q53:CG53)&gt;0,0),0)),"",INDEX(Q$9:CG$9,1,MATCH(TRUE,INDEX(LEN(Q53:CG53)&gt;0,0),0)))</f>
        <v/>
      </c>
      <c r="H53" s="105" t="str">
        <f>IF(ISNA(MATCH(TRUE,INDEX(LEN(Q53:CG53)&gt;0,0),0)),"",MAX(INDEX(Q$9:CG$9,1,IF(ISNA(MAX(MATCH("*",Q53:CG53,-1))),DATE(1900,1,1),MAX(MATCH("*",Q53:CG53,-1)))),INDEX(Q$9:CG$9,1,IF(ISNA(MAX(MATCH(0,Q53:CG53,-1))),DATE(1900,1,1),MAX(MATCH(0,Q53:CG53,-1))))))</f>
        <v/>
      </c>
      <c r="I53" s="105" t="str">
        <f>IF(ISNA(MATCH(TRUE,INDEX(LEN(Q54:CG54)&gt;0,0),0)),"",INDEX(Q$9:CG$9,1,MATCH(TRUE,INDEX(LEN(Q54:CG54)&gt;0,0),0)))</f>
        <v/>
      </c>
      <c r="J53" s="105" t="str">
        <f>IF(OR(ISNA(MATCH(TRUE,INDEX(LEN(Q54:CG54)&gt;0,0),0)),O53&lt;&gt;100),"",MAX(INDEX(Q$9:CG$9,1,IF(ISNA(MAX(MATCH("*",Q54:CG54,-1))),DATE(1900,1,1),MAX(MATCH("*",Q54:CG54,-1)))),INDEX(Q$9:CG$9,1,IF(ISNA(MAX(MATCH(0,Q54:CG54,-1))),DATE(1900,1,1),MAX(MATCH(0,Q54:CG54,-1))))))</f>
        <v/>
      </c>
      <c r="K53" s="107" t="str">
        <f>IF(SUM(Q53:CG53)=0,"",SUM(Q53:CG53))</f>
        <v/>
      </c>
      <c r="L53" s="109" t="str">
        <f>IF(K53="","",ROUND(K53/8,2))</f>
        <v/>
      </c>
      <c r="M53" s="107" t="str">
        <f>IF(SUM(Q54:CG54)=0,"",SUM(Q54:CG54))</f>
        <v/>
      </c>
      <c r="N53" s="109" t="str">
        <f t="shared" si="101"/>
        <v/>
      </c>
      <c r="O53" s="111"/>
      <c r="P53" s="113" t="str">
        <f t="shared" ref="P53" ca="1" si="107">IF(B53="","",IF(AND(I53&lt;&gt;"",J53&lt;&gt;""),"○",IF(AND(J53="",H53&lt;TODAY()),"★",IF(I53&lt;&gt;"","△",IF(AND(G53&lt;=TODAY(),I53=""),"▲",IF(AND(G53&lt;&gt;""),"◇",""))))))</f>
        <v/>
      </c>
      <c r="Q53" s="52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94"/>
    </row>
    <row r="54" spans="2:86" ht="17.25" customHeight="1">
      <c r="B54" s="116"/>
      <c r="C54" s="118"/>
      <c r="D54" s="120"/>
      <c r="E54" s="102"/>
      <c r="F54" s="104"/>
      <c r="G54" s="106"/>
      <c r="H54" s="106"/>
      <c r="I54" s="106"/>
      <c r="J54" s="106"/>
      <c r="K54" s="108"/>
      <c r="L54" s="110"/>
      <c r="M54" s="108"/>
      <c r="N54" s="110"/>
      <c r="O54" s="112"/>
      <c r="P54" s="114"/>
      <c r="Q54" s="54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94"/>
    </row>
  </sheetData>
  <sheetProtection formatCells="0" formatColumns="0" formatRows="0" sort="0" autoFilter="0"/>
  <dataConsolidate/>
  <mergeCells count="371">
    <mergeCell ref="P53:P54"/>
    <mergeCell ref="G9:H9"/>
    <mergeCell ref="I9:J9"/>
    <mergeCell ref="G7:N7"/>
    <mergeCell ref="J53:J54"/>
    <mergeCell ref="K53:K54"/>
    <mergeCell ref="L53:L54"/>
    <mergeCell ref="M53:M54"/>
    <mergeCell ref="N53:N54"/>
    <mergeCell ref="O53:O54"/>
    <mergeCell ref="O51:O52"/>
    <mergeCell ref="P51:P52"/>
    <mergeCell ref="J51:J52"/>
    <mergeCell ref="K51:K52"/>
    <mergeCell ref="L51:L52"/>
    <mergeCell ref="M51:M52"/>
    <mergeCell ref="N51:N52"/>
    <mergeCell ref="N49:N50"/>
    <mergeCell ref="O49:O50"/>
    <mergeCell ref="P49:P50"/>
    <mergeCell ref="H49:H50"/>
    <mergeCell ref="I49:I50"/>
    <mergeCell ref="J49:J50"/>
    <mergeCell ref="L49:L50"/>
    <mergeCell ref="B53:B54"/>
    <mergeCell ref="C53:C54"/>
    <mergeCell ref="D53:D54"/>
    <mergeCell ref="E53:E54"/>
    <mergeCell ref="F53:F54"/>
    <mergeCell ref="G53:G54"/>
    <mergeCell ref="H53:H54"/>
    <mergeCell ref="I53:I54"/>
    <mergeCell ref="I51:I52"/>
    <mergeCell ref="B51:B52"/>
    <mergeCell ref="C51:C52"/>
    <mergeCell ref="D51:D52"/>
    <mergeCell ref="E51:E52"/>
    <mergeCell ref="F51:F52"/>
    <mergeCell ref="G51:G52"/>
    <mergeCell ref="H51:H52"/>
    <mergeCell ref="M49:M50"/>
    <mergeCell ref="B49:B50"/>
    <mergeCell ref="C49:C50"/>
    <mergeCell ref="D49:D50"/>
    <mergeCell ref="E49:E50"/>
    <mergeCell ref="F49:F50"/>
    <mergeCell ref="G49:G50"/>
    <mergeCell ref="K47:K48"/>
    <mergeCell ref="L47:L48"/>
    <mergeCell ref="M47:M48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K49:K50"/>
    <mergeCell ref="N47:N48"/>
    <mergeCell ref="O47:O48"/>
    <mergeCell ref="P47:P48"/>
    <mergeCell ref="P45:P46"/>
    <mergeCell ref="J45:J46"/>
    <mergeCell ref="K45:K46"/>
    <mergeCell ref="L45:L46"/>
    <mergeCell ref="M45:M46"/>
    <mergeCell ref="N45:N46"/>
    <mergeCell ref="O45:O46"/>
    <mergeCell ref="F41:F42"/>
    <mergeCell ref="G41:G42"/>
    <mergeCell ref="O43:O44"/>
    <mergeCell ref="P43:P44"/>
    <mergeCell ref="B45:B46"/>
    <mergeCell ref="C45:C46"/>
    <mergeCell ref="D45:D46"/>
    <mergeCell ref="E45:E46"/>
    <mergeCell ref="F45:F46"/>
    <mergeCell ref="G45:G46"/>
    <mergeCell ref="H45:H46"/>
    <mergeCell ref="I45:I46"/>
    <mergeCell ref="I43:I44"/>
    <mergeCell ref="J43:J44"/>
    <mergeCell ref="K43:K44"/>
    <mergeCell ref="L43:L44"/>
    <mergeCell ref="M43:M44"/>
    <mergeCell ref="N43:N44"/>
    <mergeCell ref="D37:D38"/>
    <mergeCell ref="E37:E38"/>
    <mergeCell ref="F37:F38"/>
    <mergeCell ref="G37:G38"/>
    <mergeCell ref="N41:N42"/>
    <mergeCell ref="O41:O42"/>
    <mergeCell ref="P41:P42"/>
    <mergeCell ref="B43:B44"/>
    <mergeCell ref="C43:C44"/>
    <mergeCell ref="D43:D44"/>
    <mergeCell ref="E43:E44"/>
    <mergeCell ref="F43:F44"/>
    <mergeCell ref="G43:G44"/>
    <mergeCell ref="H43:H44"/>
    <mergeCell ref="H41:H42"/>
    <mergeCell ref="I41:I42"/>
    <mergeCell ref="J41:J42"/>
    <mergeCell ref="K41:K42"/>
    <mergeCell ref="L41:L42"/>
    <mergeCell ref="M41:M42"/>
    <mergeCell ref="B41:B42"/>
    <mergeCell ref="C41:C42"/>
    <mergeCell ref="D41:D42"/>
    <mergeCell ref="E41:E42"/>
    <mergeCell ref="K39:K40"/>
    <mergeCell ref="L39:L40"/>
    <mergeCell ref="M39:M40"/>
    <mergeCell ref="N39:N40"/>
    <mergeCell ref="O39:O40"/>
    <mergeCell ref="P39:P40"/>
    <mergeCell ref="P37:P38"/>
    <mergeCell ref="B39:B40"/>
    <mergeCell ref="C39:C40"/>
    <mergeCell ref="D39:D40"/>
    <mergeCell ref="E39:E40"/>
    <mergeCell ref="F39:F40"/>
    <mergeCell ref="G39:G40"/>
    <mergeCell ref="H39:H40"/>
    <mergeCell ref="I39:I40"/>
    <mergeCell ref="J39:J40"/>
    <mergeCell ref="J37:J38"/>
    <mergeCell ref="K37:K38"/>
    <mergeCell ref="L37:L38"/>
    <mergeCell ref="M37:M38"/>
    <mergeCell ref="N37:N38"/>
    <mergeCell ref="O37:O38"/>
    <mergeCell ref="B37:B38"/>
    <mergeCell ref="C37:C38"/>
    <mergeCell ref="H37:H38"/>
    <mergeCell ref="I37:I38"/>
    <mergeCell ref="I35:I36"/>
    <mergeCell ref="N33:N34"/>
    <mergeCell ref="O33:O34"/>
    <mergeCell ref="B35:B36"/>
    <mergeCell ref="C35:C36"/>
    <mergeCell ref="D35:D36"/>
    <mergeCell ref="E35:E36"/>
    <mergeCell ref="F35:F36"/>
    <mergeCell ref="G35:G36"/>
    <mergeCell ref="H35:H36"/>
    <mergeCell ref="H33:H34"/>
    <mergeCell ref="I33:I34"/>
    <mergeCell ref="J33:J34"/>
    <mergeCell ref="K33:K34"/>
    <mergeCell ref="L33:L34"/>
    <mergeCell ref="M33:M34"/>
    <mergeCell ref="B33:B34"/>
    <mergeCell ref="C33:C34"/>
    <mergeCell ref="D33:D34"/>
    <mergeCell ref="E33:E34"/>
    <mergeCell ref="F33:F34"/>
    <mergeCell ref="J35:J36"/>
    <mergeCell ref="P33:P34"/>
    <mergeCell ref="N35:N36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5:K36"/>
    <mergeCell ref="L35:L36"/>
    <mergeCell ref="M35:M36"/>
    <mergeCell ref="B9:B10"/>
    <mergeCell ref="C9:C10"/>
    <mergeCell ref="D9:D10"/>
    <mergeCell ref="E9:E10"/>
    <mergeCell ref="F9:F10"/>
    <mergeCell ref="K9:L9"/>
    <mergeCell ref="O9:P10"/>
    <mergeCell ref="M8:N8"/>
    <mergeCell ref="M9:N9"/>
    <mergeCell ref="B7:F8"/>
    <mergeCell ref="B11:B12"/>
    <mergeCell ref="C11:C12"/>
    <mergeCell ref="D11:D12"/>
    <mergeCell ref="E11:E12"/>
    <mergeCell ref="F11:F12"/>
    <mergeCell ref="CH11:CH12"/>
    <mergeCell ref="CH13:CH14"/>
    <mergeCell ref="G11:G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B13:B14"/>
    <mergeCell ref="C13:C14"/>
    <mergeCell ref="D13:D14"/>
    <mergeCell ref="E13:E14"/>
    <mergeCell ref="F13:F14"/>
    <mergeCell ref="G13:G14"/>
    <mergeCell ref="H13:H14"/>
    <mergeCell ref="I13:I14"/>
    <mergeCell ref="CH15:CH16"/>
    <mergeCell ref="CH17:CH18"/>
    <mergeCell ref="J13:J14"/>
    <mergeCell ref="K13:K14"/>
    <mergeCell ref="L13:L14"/>
    <mergeCell ref="M13:M14"/>
    <mergeCell ref="N13:N14"/>
    <mergeCell ref="O13:O14"/>
    <mergeCell ref="P13:P14"/>
    <mergeCell ref="J15:J16"/>
    <mergeCell ref="B15:B16"/>
    <mergeCell ref="C15:C16"/>
    <mergeCell ref="D15:D16"/>
    <mergeCell ref="E15:E16"/>
    <mergeCell ref="F15:F16"/>
    <mergeCell ref="G15:G16"/>
    <mergeCell ref="CH19:CH20"/>
    <mergeCell ref="CH21:CH22"/>
    <mergeCell ref="H15:H16"/>
    <mergeCell ref="I15:I16"/>
    <mergeCell ref="K15:K16"/>
    <mergeCell ref="L15:L16"/>
    <mergeCell ref="M15:M16"/>
    <mergeCell ref="N15:N16"/>
    <mergeCell ref="O15:O16"/>
    <mergeCell ref="P15:P16"/>
    <mergeCell ref="B17:B18"/>
    <mergeCell ref="C17:C18"/>
    <mergeCell ref="D17:D18"/>
    <mergeCell ref="E17:E18"/>
    <mergeCell ref="F17:F18"/>
    <mergeCell ref="G17:G18"/>
    <mergeCell ref="B19:B20"/>
    <mergeCell ref="C19:C20"/>
    <mergeCell ref="H17:H18"/>
    <mergeCell ref="I17:I18"/>
    <mergeCell ref="J17:J18"/>
    <mergeCell ref="K17:K18"/>
    <mergeCell ref="L17:L18"/>
    <mergeCell ref="M17:M18"/>
    <mergeCell ref="N17:N18"/>
    <mergeCell ref="O17:O18"/>
    <mergeCell ref="P17:P18"/>
    <mergeCell ref="H19:H20"/>
    <mergeCell ref="I19:I20"/>
    <mergeCell ref="J19:J20"/>
    <mergeCell ref="CH27:CH28"/>
    <mergeCell ref="CH29:CH30"/>
    <mergeCell ref="K19:K20"/>
    <mergeCell ref="L19:L20"/>
    <mergeCell ref="M19:M20"/>
    <mergeCell ref="N19:N20"/>
    <mergeCell ref="O19:O20"/>
    <mergeCell ref="P19:P20"/>
    <mergeCell ref="K21:K22"/>
    <mergeCell ref="L21:L22"/>
    <mergeCell ref="CH23:CH24"/>
    <mergeCell ref="CH25:CH26"/>
    <mergeCell ref="I23:I24"/>
    <mergeCell ref="J23:J24"/>
    <mergeCell ref="K23:K24"/>
    <mergeCell ref="L23:L24"/>
    <mergeCell ref="M23:M24"/>
    <mergeCell ref="N23:N24"/>
    <mergeCell ref="O23:O24"/>
    <mergeCell ref="P23:P24"/>
    <mergeCell ref="H21:H22"/>
    <mergeCell ref="D19:D20"/>
    <mergeCell ref="E19:E20"/>
    <mergeCell ref="F19:F20"/>
    <mergeCell ref="G19:G20"/>
    <mergeCell ref="D25:D26"/>
    <mergeCell ref="E25:E26"/>
    <mergeCell ref="F25:F26"/>
    <mergeCell ref="G25:G26"/>
    <mergeCell ref="B21:B22"/>
    <mergeCell ref="C21:C22"/>
    <mergeCell ref="D21:D22"/>
    <mergeCell ref="E21:E22"/>
    <mergeCell ref="F21:F22"/>
    <mergeCell ref="G21:G22"/>
    <mergeCell ref="I21:I22"/>
    <mergeCell ref="J21:J22"/>
    <mergeCell ref="M21:M22"/>
    <mergeCell ref="N21:N22"/>
    <mergeCell ref="O21:O22"/>
    <mergeCell ref="P21:P22"/>
    <mergeCell ref="H23:H24"/>
    <mergeCell ref="B23:B24"/>
    <mergeCell ref="C23:C24"/>
    <mergeCell ref="D23:D24"/>
    <mergeCell ref="E23:E24"/>
    <mergeCell ref="F23:F24"/>
    <mergeCell ref="G23:G24"/>
    <mergeCell ref="B29:B30"/>
    <mergeCell ref="C29:C30"/>
    <mergeCell ref="D29:D30"/>
    <mergeCell ref="H25:H26"/>
    <mergeCell ref="I25:I26"/>
    <mergeCell ref="J25:J26"/>
    <mergeCell ref="K25:K26"/>
    <mergeCell ref="L25:L26"/>
    <mergeCell ref="M25:M26"/>
    <mergeCell ref="B25:B26"/>
    <mergeCell ref="C25:C26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E29:E30"/>
    <mergeCell ref="F29:F30"/>
    <mergeCell ref="G29:G30"/>
    <mergeCell ref="H29:H30"/>
    <mergeCell ref="I29:I30"/>
    <mergeCell ref="J29:J30"/>
    <mergeCell ref="CH35:CH36"/>
    <mergeCell ref="CH37:CH38"/>
    <mergeCell ref="CH31:CH32"/>
    <mergeCell ref="CH33:CH34"/>
    <mergeCell ref="K29:K30"/>
    <mergeCell ref="L29:L30"/>
    <mergeCell ref="M29:M30"/>
    <mergeCell ref="N29:N30"/>
    <mergeCell ref="O29:O30"/>
    <mergeCell ref="P29:P30"/>
    <mergeCell ref="K31:K32"/>
    <mergeCell ref="L31:L32"/>
    <mergeCell ref="M31:M32"/>
    <mergeCell ref="N31:N32"/>
    <mergeCell ref="G33:G34"/>
    <mergeCell ref="O35:O36"/>
    <mergeCell ref="P35:P36"/>
    <mergeCell ref="O31:O32"/>
    <mergeCell ref="CH39:CH40"/>
    <mergeCell ref="CH41:CH42"/>
    <mergeCell ref="K2:L2"/>
    <mergeCell ref="K3:L3"/>
    <mergeCell ref="O2:P2"/>
    <mergeCell ref="O3:P3"/>
    <mergeCell ref="CH51:CH52"/>
    <mergeCell ref="CH53:CH54"/>
    <mergeCell ref="CH47:CH48"/>
    <mergeCell ref="CH49:CH50"/>
    <mergeCell ref="CH43:CH44"/>
    <mergeCell ref="CH45:CH46"/>
    <mergeCell ref="K27:K28"/>
    <mergeCell ref="L27:L28"/>
    <mergeCell ref="M27:M28"/>
    <mergeCell ref="N27:N28"/>
    <mergeCell ref="O27:O28"/>
    <mergeCell ref="P27:P28"/>
    <mergeCell ref="N25:N26"/>
    <mergeCell ref="O25:O26"/>
    <mergeCell ref="P25:P26"/>
    <mergeCell ref="K8:L8"/>
    <mergeCell ref="CH8:CH10"/>
    <mergeCell ref="P31:P32"/>
  </mergeCells>
  <phoneticPr fontId="4"/>
  <conditionalFormatting sqref="Q8:CG8">
    <cfRule type="expression" dxfId="33" priority="416" stopIfTrue="1">
      <formula>IF(TEXT(Q$9,"d")="1",TRUE,FALSE)</formula>
    </cfRule>
    <cfRule type="expression" dxfId="32" priority="417" stopIfTrue="1">
      <formula>OR(IF(TEXT(Q$9,"d")&lt;&gt;"1",TRUE,FALSE))</formula>
    </cfRule>
  </conditionalFormatting>
  <conditionalFormatting sqref="Q9:CG10">
    <cfRule type="expression" dxfId="31" priority="424" stopIfTrue="1">
      <formula>IF(Q$9=TODAY(),TRUE,FALSE)</formula>
    </cfRule>
    <cfRule type="expression" dxfId="30" priority="425" stopIfTrue="1">
      <formula>IF(WEEKDAY(Q$9)=7,TRUE,FALSE)</formula>
    </cfRule>
    <cfRule type="expression" dxfId="29" priority="426" stopIfTrue="1">
      <formula>IF(OR(WEEKDAY(Q$9)=1,IF(ISNA(MATCH(Q$9,Holiday,0)),FALSE,TRUE)),TRUE,FALSE)</formula>
    </cfRule>
  </conditionalFormatting>
  <conditionalFormatting sqref="S23:T23">
    <cfRule type="expression" dxfId="28" priority="410" stopIfTrue="1">
      <formula>IF(OR(WEEKDAY(S$9)=7),TRUE,FALSE)</formula>
    </cfRule>
    <cfRule type="expression" dxfId="27" priority="411" stopIfTrue="1">
      <formula>OR(IF(OR(WEEKDAY(S$9)=1,IF(ISNA(MATCH(S$9,Holiday,0)),FALSE,TRUE)),TRUE,FALSE))</formula>
    </cfRule>
    <cfRule type="expression" dxfId="26" priority="412" stopIfTrue="1">
      <formula>OR(IF(S23&lt;&gt;"",TRUE,FALSE))</formula>
    </cfRule>
  </conditionalFormatting>
  <conditionalFormatting sqref="S24:T24">
    <cfRule type="expression" dxfId="25" priority="413" stopIfTrue="1">
      <formula>IF(WEEKDAY(S$9)=7,TRUE,FALSE)</formula>
    </cfRule>
    <cfRule type="expression" dxfId="24" priority="414" stopIfTrue="1">
      <formula>OR(IF(OR(WEEKDAY(S$9)=1,IF(ISNA(MATCH(S$9,Holiday,0)),FALSE,TRUE)),TRUE,FALSE))</formula>
    </cfRule>
    <cfRule type="expression" dxfId="23" priority="415" stopIfTrue="1">
      <formula>OR(IF(S24&lt;&gt;"",TRUE,FALSE))</formula>
    </cfRule>
  </conditionalFormatting>
  <conditionalFormatting sqref="S27:T27">
    <cfRule type="expression" dxfId="22" priority="404" stopIfTrue="1">
      <formula>IF(OR(WEEKDAY(S$9)=7),TRUE,FALSE)</formula>
    </cfRule>
    <cfRule type="expression" dxfId="21" priority="405" stopIfTrue="1">
      <formula>OR(IF(OR(WEEKDAY(S$9)=1,IF(ISNA(MATCH(S$9,Holiday,0)),FALSE,TRUE)),TRUE,FALSE))</formula>
    </cfRule>
    <cfRule type="expression" dxfId="20" priority="406" stopIfTrue="1">
      <formula>OR(IF(S27&lt;&gt;"",TRUE,FALSE))</formula>
    </cfRule>
  </conditionalFormatting>
  <conditionalFormatting sqref="S28:T28">
    <cfRule type="expression" dxfId="19" priority="407" stopIfTrue="1">
      <formula>IF(WEEKDAY(S$9)=7,TRUE,FALSE)</formula>
    </cfRule>
    <cfRule type="expression" dxfId="18" priority="408" stopIfTrue="1">
      <formula>OR(IF(OR(WEEKDAY(S$9)=1,IF(ISNA(MATCH(S$9,Holiday,0)),FALSE,TRUE)),TRUE,FALSE))</formula>
    </cfRule>
    <cfRule type="expression" dxfId="17" priority="409" stopIfTrue="1">
      <formula>OR(IF(S28&lt;&gt;"",TRUE,FALSE))</formula>
    </cfRule>
  </conditionalFormatting>
  <conditionalFormatting sqref="S31:T31 S33:T33 S35:T35 S37:T37 S39:T39 S41:T41 S43:T43 S45:T45 S47:T47 S49:T49 S51:T51 S53:T53">
    <cfRule type="expression" dxfId="16" priority="392" stopIfTrue="1">
      <formula>IF(OR(WEEKDAY(S$9)=7),TRUE,FALSE)</formula>
    </cfRule>
    <cfRule type="expression" dxfId="15" priority="393" stopIfTrue="1">
      <formula>OR(IF(OR(WEEKDAY(S$9)=1,IF(ISNA(MATCH(S$9,Holiday,0)),FALSE,TRUE)),TRUE,FALSE))</formula>
    </cfRule>
    <cfRule type="expression" dxfId="14" priority="394" stopIfTrue="1">
      <formula>OR(IF(S31&lt;&gt;"",TRUE,FALSE))</formula>
    </cfRule>
  </conditionalFormatting>
  <conditionalFormatting sqref="S32:T32 S34:T34 S36:T36 S38:T38 S40:T40 S42:T42 S44:T44 S46:T46 S48:T48 S50:T50 S52:T52 S54:T54">
    <cfRule type="expression" dxfId="13" priority="395" stopIfTrue="1">
      <formula>IF(WEEKDAY(S$9)=7,TRUE,FALSE)</formula>
    </cfRule>
    <cfRule type="expression" dxfId="12" priority="396" stopIfTrue="1">
      <formula>OR(IF(OR(WEEKDAY(S$9)=1,IF(ISNA(MATCH(S$9,Holiday,0)),FALSE,TRUE)),TRUE,FALSE))</formula>
    </cfRule>
    <cfRule type="expression" dxfId="11" priority="397" stopIfTrue="1">
      <formula>OR(IF(S32&lt;&gt;"",TRUE,FALSE))</formula>
    </cfRule>
  </conditionalFormatting>
  <conditionalFormatting sqref="B11:P54">
    <cfRule type="expression" dxfId="10" priority="8" stopIfTrue="1">
      <formula>IF(AND($B11&lt;&gt;"",$I11&lt;&gt;"",$J11&lt;&gt;""),TRUE,FALSE)</formula>
    </cfRule>
    <cfRule type="expression" dxfId="9" priority="9" stopIfTrue="1">
      <formula>IF(AND($B11&lt;&gt;"",$J11="",$H11&lt;TODAY()),TRUE,FALSE)</formula>
    </cfRule>
    <cfRule type="expression" dxfId="8" priority="10" stopIfTrue="1">
      <formula>IF(OR(AND($B11&lt;&gt;"",$I11&lt;&gt;"",$O11&lt;100),TODAY()&gt;=$G11),TRUE,FALSE)</formula>
    </cfRule>
  </conditionalFormatting>
  <conditionalFormatting sqref="Q31:CG54">
    <cfRule type="expression" dxfId="7" priority="4" stopIfTrue="1">
      <formula>IF(OR(WEEKDAY(Q$9)=7,WEEKDAY(Q$9)=1,IF(ISNA(MATCH(Q$9,Holiday,0)),FALSE,TRUE)),TRUE,FALSE)</formula>
    </cfRule>
    <cfRule type="expression" dxfId="6" priority="420" stopIfTrue="1">
      <formula>IF(AND($B31="",$Q31&lt;&gt;""),TRUE,FALSE)</formula>
    </cfRule>
  </conditionalFormatting>
  <conditionalFormatting sqref="Q11:CG54">
    <cfRule type="expression" dxfId="5" priority="1" stopIfTrue="1">
      <formula>IF(OR(WEEKDAY(Q$9)=7,WEEKDAY(Q$9)=1,IF(ISNA(MATCH(Q$9,Holiday,0)),FALSE,TRUE)),TRUE,FALSE)</formula>
    </cfRule>
    <cfRule type="expression" dxfId="4" priority="2" stopIfTrue="1">
      <formula>IF(AND($B11&lt;&gt;"",Q11&lt;&gt;""),TRUE,FALSE)</formula>
    </cfRule>
    <cfRule type="expression" dxfId="3" priority="3" stopIfTrue="1">
      <formula>IF(AND($B11="",Q11&lt;&gt;""),TRUE,FALSE)</formula>
    </cfRule>
  </conditionalFormatting>
  <dataValidations count="1">
    <dataValidation type="whole" allowBlank="1" showInputMessage="1" showErrorMessage="1" sqref="O11:O54">
      <formula1>0</formula1>
      <formula2>100</formula2>
    </dataValidation>
  </dataValidations>
  <printOptions horizontalCentered="1"/>
  <pageMargins left="0" right="0" top="0.19685039370078741" bottom="0.19685039370078741" header="0.51181102362204722" footer="0.51181102362204722"/>
  <pageSetup paperSize="9" scale="43" firstPageNumber="0" orientation="landscape" horizontalDpi="300" verticalDpi="300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D18" sqref="D18"/>
    </sheetView>
  </sheetViews>
  <sheetFormatPr defaultColWidth="3.125" defaultRowHeight="16.5" customHeight="1"/>
  <cols>
    <col min="1" max="1" width="3.125" style="83"/>
    <col min="2" max="2" width="4.125" style="83" bestFit="1" customWidth="1"/>
    <col min="3" max="3" width="11.125" style="83" customWidth="1"/>
    <col min="4" max="4" width="46.125" style="83" customWidth="1"/>
    <col min="5" max="6" width="3.125" style="83" customWidth="1"/>
    <col min="7" max="23" width="2.625" style="83" customWidth="1"/>
    <col min="24" max="35" width="3.125" style="83" customWidth="1"/>
    <col min="36" max="16384" width="3.125" style="83"/>
  </cols>
  <sheetData>
    <row r="3" spans="2:23" ht="16.5" customHeight="1">
      <c r="B3" s="154" t="s">
        <v>52</v>
      </c>
      <c r="C3" s="155"/>
      <c r="D3" s="156"/>
    </row>
    <row r="4" spans="2:23" ht="16.5" customHeight="1">
      <c r="B4" s="81" t="s">
        <v>51</v>
      </c>
      <c r="C4" s="82" t="s">
        <v>14</v>
      </c>
      <c r="D4" s="81" t="s">
        <v>15</v>
      </c>
    </row>
    <row r="5" spans="2:23" ht="16.5" customHeight="1">
      <c r="B5" s="84">
        <v>1</v>
      </c>
      <c r="C5" s="85">
        <v>42005</v>
      </c>
      <c r="D5" s="86" t="s">
        <v>55</v>
      </c>
      <c r="G5" s="63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5"/>
    </row>
    <row r="6" spans="2:23" ht="16.5" customHeight="1">
      <c r="B6" s="84">
        <v>2</v>
      </c>
      <c r="C6" s="85">
        <v>42006</v>
      </c>
      <c r="D6" s="86" t="s">
        <v>55</v>
      </c>
      <c r="G6" s="66"/>
      <c r="H6" s="67"/>
      <c r="I6" s="67"/>
      <c r="J6" s="56">
        <v>8</v>
      </c>
      <c r="K6" s="3" t="s">
        <v>10</v>
      </c>
      <c r="L6" s="3"/>
      <c r="M6" s="67"/>
      <c r="N6" s="57">
        <v>8</v>
      </c>
      <c r="O6" s="68" t="s">
        <v>18</v>
      </c>
      <c r="P6" s="3"/>
      <c r="Q6" s="67"/>
      <c r="R6" s="60">
        <v>30</v>
      </c>
      <c r="S6" s="3" t="s">
        <v>11</v>
      </c>
      <c r="T6" s="69"/>
      <c r="U6" s="15"/>
      <c r="V6" s="15"/>
      <c r="W6" s="70"/>
    </row>
    <row r="7" spans="2:23" ht="16.5" customHeight="1">
      <c r="B7" s="84">
        <v>3</v>
      </c>
      <c r="C7" s="85">
        <v>42051</v>
      </c>
      <c r="D7" s="86" t="s">
        <v>56</v>
      </c>
      <c r="G7" s="71"/>
      <c r="H7" s="69"/>
      <c r="I7" s="69"/>
      <c r="J7" s="22"/>
      <c r="K7" s="23"/>
      <c r="L7" s="23"/>
      <c r="M7" s="69"/>
      <c r="N7" s="22"/>
      <c r="O7" s="72"/>
      <c r="P7" s="23"/>
      <c r="Q7" s="23"/>
      <c r="R7" s="23"/>
      <c r="S7" s="23"/>
      <c r="T7" s="23"/>
      <c r="U7" s="24"/>
      <c r="V7" s="24"/>
      <c r="W7" s="73"/>
    </row>
    <row r="8" spans="2:23" ht="16.5" customHeight="1">
      <c r="B8" s="84">
        <v>4</v>
      </c>
      <c r="C8" s="85">
        <v>42052</v>
      </c>
      <c r="D8" s="86" t="s">
        <v>56</v>
      </c>
      <c r="G8" s="71"/>
      <c r="H8" s="69"/>
      <c r="I8" s="69"/>
      <c r="J8" s="10"/>
      <c r="K8" s="3" t="s">
        <v>20</v>
      </c>
      <c r="L8" s="23"/>
      <c r="M8" s="69"/>
      <c r="N8" s="11"/>
      <c r="O8" s="74" t="s">
        <v>1</v>
      </c>
      <c r="P8" s="23"/>
      <c r="Q8" s="23"/>
      <c r="R8" s="61"/>
      <c r="S8" s="23" t="s">
        <v>38</v>
      </c>
      <c r="T8" s="23"/>
      <c r="U8" s="24"/>
      <c r="V8" s="24"/>
      <c r="W8" s="73"/>
    </row>
    <row r="9" spans="2:23" ht="16.5" customHeight="1">
      <c r="B9" s="84">
        <v>5</v>
      </c>
      <c r="C9" s="85">
        <v>42053</v>
      </c>
      <c r="D9" s="86" t="s">
        <v>56</v>
      </c>
      <c r="G9" s="71"/>
      <c r="H9" s="69"/>
      <c r="I9" s="69"/>
      <c r="J9" s="22"/>
      <c r="K9" s="23"/>
      <c r="L9" s="23"/>
      <c r="M9" s="69"/>
      <c r="N9" s="22"/>
      <c r="O9" s="72"/>
      <c r="P9" s="23"/>
      <c r="Q9" s="23"/>
      <c r="R9" s="23"/>
      <c r="S9" s="23"/>
      <c r="T9" s="23"/>
      <c r="U9" s="24"/>
      <c r="V9" s="24"/>
      <c r="W9" s="73"/>
    </row>
    <row r="10" spans="2:23" ht="16.5" customHeight="1">
      <c r="B10" s="84">
        <v>6</v>
      </c>
      <c r="C10" s="85">
        <v>42054</v>
      </c>
      <c r="D10" s="86" t="s">
        <v>56</v>
      </c>
      <c r="G10" s="71"/>
      <c r="H10" s="69"/>
      <c r="I10" s="69"/>
      <c r="J10" s="13" t="s">
        <v>40</v>
      </c>
      <c r="K10" s="3" t="s">
        <v>41</v>
      </c>
      <c r="L10" s="23"/>
      <c r="M10" s="69"/>
      <c r="N10" s="59" t="s">
        <v>37</v>
      </c>
      <c r="O10" s="3" t="s">
        <v>16</v>
      </c>
      <c r="P10" s="23"/>
      <c r="Q10" s="23"/>
      <c r="R10" s="62"/>
      <c r="S10" s="23" t="s">
        <v>39</v>
      </c>
      <c r="T10" s="23"/>
      <c r="U10" s="24"/>
      <c r="V10" s="24"/>
      <c r="W10" s="73"/>
    </row>
    <row r="11" spans="2:23" ht="16.5" customHeight="1">
      <c r="B11" s="84">
        <v>7</v>
      </c>
      <c r="C11" s="85">
        <v>42055</v>
      </c>
      <c r="D11" s="86" t="s">
        <v>56</v>
      </c>
      <c r="G11" s="71"/>
      <c r="H11" s="69"/>
      <c r="I11" s="69"/>
      <c r="J11" s="22"/>
      <c r="K11" s="23"/>
      <c r="L11" s="23"/>
      <c r="M11" s="69"/>
      <c r="N11" s="22"/>
      <c r="O11" s="72"/>
      <c r="P11" s="23"/>
      <c r="Q11" s="23"/>
      <c r="R11" s="23"/>
      <c r="S11" s="23"/>
      <c r="T11" s="23"/>
      <c r="U11" s="23"/>
      <c r="V11" s="23"/>
      <c r="W11" s="73"/>
    </row>
    <row r="12" spans="2:23" ht="16.5" customHeight="1">
      <c r="B12" s="84">
        <v>8</v>
      </c>
      <c r="C12" s="85">
        <v>42058</v>
      </c>
      <c r="D12" s="86" t="s">
        <v>56</v>
      </c>
      <c r="G12" s="71"/>
      <c r="H12" s="69"/>
      <c r="I12" s="69"/>
      <c r="J12" s="58" t="s">
        <v>28</v>
      </c>
      <c r="K12" s="3" t="s">
        <v>50</v>
      </c>
      <c r="L12" s="23"/>
      <c r="M12" s="69"/>
      <c r="N12" s="12" t="s">
        <v>0</v>
      </c>
      <c r="O12" s="3" t="s">
        <v>12</v>
      </c>
      <c r="P12" s="23"/>
      <c r="Q12" s="23"/>
      <c r="R12" s="23"/>
      <c r="S12" s="23"/>
      <c r="T12" s="23"/>
      <c r="U12" s="23"/>
      <c r="V12" s="23"/>
      <c r="W12" s="73"/>
    </row>
    <row r="13" spans="2:23" ht="16.5" customHeight="1">
      <c r="B13" s="84">
        <v>9</v>
      </c>
      <c r="C13" s="85">
        <v>42122</v>
      </c>
      <c r="D13" s="86" t="s">
        <v>57</v>
      </c>
      <c r="G13" s="71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73"/>
    </row>
    <row r="14" spans="2:23" ht="16.5" customHeight="1">
      <c r="B14" s="84">
        <v>10</v>
      </c>
      <c r="C14" s="85">
        <v>42123</v>
      </c>
      <c r="D14" s="86" t="s">
        <v>57</v>
      </c>
      <c r="G14" s="71"/>
      <c r="H14" s="69"/>
      <c r="I14" s="69"/>
      <c r="J14" s="59" t="s">
        <v>43</v>
      </c>
      <c r="K14" s="3" t="s">
        <v>49</v>
      </c>
      <c r="L14" s="23"/>
      <c r="M14" s="69"/>
      <c r="N14" s="24"/>
      <c r="O14" s="24"/>
      <c r="P14" s="23"/>
      <c r="Q14" s="23"/>
      <c r="R14" s="23"/>
      <c r="S14" s="23"/>
      <c r="T14" s="23"/>
      <c r="U14" s="23"/>
      <c r="V14" s="23"/>
      <c r="W14" s="73"/>
    </row>
    <row r="15" spans="2:23" ht="16.5" customHeight="1">
      <c r="B15" s="84">
        <v>11</v>
      </c>
      <c r="C15" s="85">
        <v>42124</v>
      </c>
      <c r="D15" s="86"/>
      <c r="G15" s="75"/>
      <c r="H15" s="76"/>
      <c r="I15" s="76"/>
      <c r="J15" s="76"/>
      <c r="K15" s="76"/>
      <c r="L15" s="76"/>
      <c r="M15" s="77"/>
      <c r="N15" s="76"/>
      <c r="O15" s="76"/>
      <c r="P15" s="76"/>
      <c r="Q15" s="76"/>
      <c r="R15" s="76"/>
      <c r="S15" s="76"/>
      <c r="T15" s="76"/>
      <c r="U15" s="76"/>
      <c r="V15" s="76"/>
      <c r="W15" s="78"/>
    </row>
    <row r="16" spans="2:23" ht="16.5" customHeight="1">
      <c r="B16" s="84">
        <v>12</v>
      </c>
      <c r="C16" s="85">
        <v>42125</v>
      </c>
      <c r="D16" s="86" t="s">
        <v>58</v>
      </c>
    </row>
    <row r="17" spans="2:4" ht="16.5" customHeight="1">
      <c r="B17" s="84">
        <v>13</v>
      </c>
      <c r="C17" s="85">
        <v>42249</v>
      </c>
      <c r="D17" s="86"/>
    </row>
    <row r="18" spans="2:4" ht="16.5" customHeight="1">
      <c r="B18" s="84">
        <v>14</v>
      </c>
      <c r="C18" s="85"/>
      <c r="D18" s="86"/>
    </row>
    <row r="19" spans="2:4" ht="16.5" customHeight="1">
      <c r="B19" s="84">
        <v>15</v>
      </c>
      <c r="C19" s="85"/>
      <c r="D19" s="86"/>
    </row>
    <row r="20" spans="2:4" ht="16.5" customHeight="1">
      <c r="B20" s="84">
        <v>16</v>
      </c>
      <c r="C20" s="85"/>
      <c r="D20" s="86"/>
    </row>
    <row r="21" spans="2:4" ht="16.5" customHeight="1">
      <c r="B21" s="84">
        <v>17</v>
      </c>
      <c r="C21" s="85"/>
      <c r="D21" s="86"/>
    </row>
    <row r="22" spans="2:4" ht="16.5" customHeight="1">
      <c r="B22" s="84">
        <v>18</v>
      </c>
      <c r="C22" s="85"/>
      <c r="D22" s="86"/>
    </row>
    <row r="23" spans="2:4" ht="16.5" customHeight="1">
      <c r="B23" s="84">
        <v>19</v>
      </c>
      <c r="C23" s="85"/>
      <c r="D23" s="86"/>
    </row>
    <row r="24" spans="2:4" ht="16.5" customHeight="1">
      <c r="B24" s="84">
        <v>20</v>
      </c>
      <c r="C24" s="85"/>
      <c r="D24" s="86"/>
    </row>
    <row r="25" spans="2:4" ht="16.5" customHeight="1">
      <c r="B25" s="84">
        <v>21</v>
      </c>
      <c r="C25" s="85"/>
      <c r="D25" s="86"/>
    </row>
    <row r="26" spans="2:4" ht="16.5" customHeight="1">
      <c r="B26" s="84">
        <v>22</v>
      </c>
      <c r="C26" s="85"/>
      <c r="D26" s="86"/>
    </row>
    <row r="27" spans="2:4" ht="16.5" customHeight="1">
      <c r="B27" s="84">
        <v>23</v>
      </c>
      <c r="C27" s="85"/>
      <c r="D27" s="86"/>
    </row>
    <row r="28" spans="2:4" ht="16.5" customHeight="1">
      <c r="B28" s="84">
        <v>24</v>
      </c>
      <c r="C28" s="85"/>
      <c r="D28" s="86"/>
    </row>
    <row r="29" spans="2:4" ht="16.5" customHeight="1">
      <c r="B29" s="84">
        <v>25</v>
      </c>
      <c r="C29" s="85"/>
      <c r="D29" s="86"/>
    </row>
    <row r="30" spans="2:4" ht="16.5" customHeight="1">
      <c r="B30" s="84">
        <v>26</v>
      </c>
      <c r="C30" s="85"/>
      <c r="D30" s="86"/>
    </row>
    <row r="31" spans="2:4" ht="16.5" customHeight="1">
      <c r="B31" s="84">
        <v>27</v>
      </c>
      <c r="C31" s="85"/>
      <c r="D31" s="86"/>
    </row>
    <row r="32" spans="2:4" ht="16.5" customHeight="1">
      <c r="B32" s="84">
        <v>28</v>
      </c>
      <c r="C32" s="85"/>
      <c r="D32" s="86"/>
    </row>
    <row r="33" spans="2:4" ht="16.5" customHeight="1">
      <c r="B33" s="84">
        <v>29</v>
      </c>
      <c r="C33" s="85"/>
      <c r="D33" s="86"/>
    </row>
    <row r="34" spans="2:4" ht="16.5" customHeight="1">
      <c r="B34" s="84">
        <v>30</v>
      </c>
      <c r="C34" s="85"/>
      <c r="D34" s="86"/>
    </row>
    <row r="35" spans="2:4" ht="16.5" customHeight="1">
      <c r="B35" s="84">
        <v>31</v>
      </c>
      <c r="C35" s="85"/>
      <c r="D35" s="86"/>
    </row>
    <row r="36" spans="2:4" ht="16.5" customHeight="1">
      <c r="B36" s="84">
        <v>32</v>
      </c>
      <c r="C36" s="85"/>
      <c r="D36" s="86"/>
    </row>
    <row r="37" spans="2:4" ht="16.5" customHeight="1">
      <c r="B37" s="84">
        <v>33</v>
      </c>
      <c r="C37" s="85"/>
      <c r="D37" s="86"/>
    </row>
    <row r="38" spans="2:4" ht="16.5" customHeight="1">
      <c r="B38" s="84">
        <v>34</v>
      </c>
      <c r="C38" s="85"/>
      <c r="D38" s="86"/>
    </row>
    <row r="39" spans="2:4" ht="16.5" customHeight="1">
      <c r="B39" s="84">
        <v>35</v>
      </c>
      <c r="C39" s="85"/>
      <c r="D39" s="86"/>
    </row>
    <row r="40" spans="2:4" ht="16.5" customHeight="1">
      <c r="B40" s="84">
        <v>36</v>
      </c>
      <c r="C40" s="85"/>
      <c r="D40" s="86"/>
    </row>
    <row r="41" spans="2:4" ht="16.5" customHeight="1">
      <c r="B41" s="84">
        <v>37</v>
      </c>
      <c r="C41" s="85"/>
      <c r="D41" s="86"/>
    </row>
    <row r="42" spans="2:4" ht="16.5" customHeight="1">
      <c r="B42" s="84">
        <v>38</v>
      </c>
      <c r="C42" s="85"/>
      <c r="D42" s="86"/>
    </row>
    <row r="43" spans="2:4" ht="16.5" customHeight="1">
      <c r="B43" s="84">
        <v>39</v>
      </c>
      <c r="C43" s="85"/>
      <c r="D43" s="86"/>
    </row>
    <row r="44" spans="2:4" ht="16.5" customHeight="1">
      <c r="B44" s="84">
        <v>40</v>
      </c>
      <c r="C44" s="85"/>
      <c r="D44" s="86"/>
    </row>
    <row r="45" spans="2:4" ht="16.5" customHeight="1">
      <c r="B45" s="84">
        <v>41</v>
      </c>
      <c r="C45" s="85"/>
      <c r="D45" s="86"/>
    </row>
    <row r="46" spans="2:4" ht="16.5" customHeight="1">
      <c r="B46" s="84">
        <v>42</v>
      </c>
      <c r="C46" s="85"/>
      <c r="D46" s="86"/>
    </row>
    <row r="47" spans="2:4" ht="16.5" customHeight="1">
      <c r="B47" s="84">
        <v>43</v>
      </c>
      <c r="C47" s="85"/>
      <c r="D47" s="86"/>
    </row>
    <row r="48" spans="2:4" ht="16.5" customHeight="1">
      <c r="B48" s="84">
        <v>44</v>
      </c>
      <c r="C48" s="85"/>
      <c r="D48" s="86"/>
    </row>
    <row r="49" spans="2:4" ht="16.5" customHeight="1">
      <c r="B49" s="84">
        <v>45</v>
      </c>
      <c r="C49" s="85"/>
      <c r="D49" s="86"/>
    </row>
    <row r="50" spans="2:4" ht="16.5" customHeight="1">
      <c r="B50" s="84">
        <v>46</v>
      </c>
      <c r="C50" s="85"/>
      <c r="D50" s="86"/>
    </row>
    <row r="51" spans="2:4" ht="16.5" customHeight="1">
      <c r="B51" s="84">
        <v>47</v>
      </c>
      <c r="C51" s="85"/>
      <c r="D51" s="86"/>
    </row>
    <row r="52" spans="2:4" ht="16.5" customHeight="1">
      <c r="B52" s="84">
        <v>48</v>
      </c>
      <c r="C52" s="85"/>
      <c r="D52" s="86"/>
    </row>
    <row r="53" spans="2:4" ht="16.5" customHeight="1">
      <c r="B53" s="84">
        <v>49</v>
      </c>
      <c r="C53" s="85"/>
      <c r="D53" s="86"/>
    </row>
    <row r="54" spans="2:4" ht="16.5" customHeight="1">
      <c r="B54" s="84">
        <v>50</v>
      </c>
      <c r="C54" s="85"/>
      <c r="D54" s="86"/>
    </row>
    <row r="55" spans="2:4" ht="16.5" customHeight="1">
      <c r="B55" s="84">
        <v>51</v>
      </c>
      <c r="C55" s="85"/>
      <c r="D55" s="86"/>
    </row>
    <row r="56" spans="2:4" ht="16.5" customHeight="1">
      <c r="B56" s="84">
        <v>52</v>
      </c>
      <c r="C56" s="85"/>
      <c r="D56" s="86"/>
    </row>
    <row r="57" spans="2:4" ht="16.5" customHeight="1">
      <c r="B57" s="84">
        <v>53</v>
      </c>
      <c r="C57" s="85"/>
      <c r="D57" s="86"/>
    </row>
    <row r="58" spans="2:4" ht="16.5" customHeight="1">
      <c r="B58" s="84">
        <v>54</v>
      </c>
      <c r="C58" s="85"/>
      <c r="D58" s="86"/>
    </row>
    <row r="59" spans="2:4" ht="16.5" customHeight="1">
      <c r="B59" s="84">
        <v>55</v>
      </c>
      <c r="C59" s="85"/>
      <c r="D59" s="86"/>
    </row>
    <row r="60" spans="2:4" ht="16.5" customHeight="1">
      <c r="B60" s="84">
        <v>56</v>
      </c>
      <c r="C60" s="85"/>
      <c r="D60" s="86"/>
    </row>
    <row r="61" spans="2:4" ht="16.5" customHeight="1">
      <c r="B61" s="84">
        <v>57</v>
      </c>
      <c r="C61" s="85"/>
      <c r="D61" s="86"/>
    </row>
    <row r="62" spans="2:4" ht="16.5" customHeight="1">
      <c r="B62" s="84">
        <v>58</v>
      </c>
      <c r="C62" s="85"/>
      <c r="D62" s="86"/>
    </row>
    <row r="63" spans="2:4" ht="16.5" customHeight="1">
      <c r="B63" s="84">
        <v>59</v>
      </c>
      <c r="C63" s="85"/>
      <c r="D63" s="86"/>
    </row>
    <row r="64" spans="2:4" ht="16.5" customHeight="1">
      <c r="B64" s="84">
        <v>60</v>
      </c>
      <c r="C64" s="85"/>
      <c r="D64" s="86"/>
    </row>
    <row r="65" spans="2:4" ht="16.5" customHeight="1">
      <c r="B65" s="84">
        <v>61</v>
      </c>
      <c r="C65" s="85"/>
      <c r="D65" s="86"/>
    </row>
    <row r="66" spans="2:4" ht="16.5" customHeight="1">
      <c r="B66" s="84">
        <v>62</v>
      </c>
      <c r="C66" s="85"/>
      <c r="D66" s="86"/>
    </row>
    <row r="67" spans="2:4" ht="16.5" customHeight="1">
      <c r="B67" s="84">
        <v>63</v>
      </c>
      <c r="C67" s="85"/>
      <c r="D67" s="86"/>
    </row>
    <row r="68" spans="2:4" ht="16.5" customHeight="1">
      <c r="B68" s="84">
        <v>64</v>
      </c>
      <c r="C68" s="85"/>
      <c r="D68" s="86"/>
    </row>
    <row r="69" spans="2:4" ht="16.5" customHeight="1">
      <c r="B69" s="84">
        <v>65</v>
      </c>
      <c r="C69" s="85"/>
      <c r="D69" s="86"/>
    </row>
    <row r="70" spans="2:4" ht="16.5" customHeight="1">
      <c r="B70" s="84">
        <v>66</v>
      </c>
      <c r="C70" s="85"/>
      <c r="D70" s="86"/>
    </row>
    <row r="71" spans="2:4" ht="16.5" customHeight="1">
      <c r="B71" s="84">
        <v>67</v>
      </c>
      <c r="C71" s="85"/>
      <c r="D71" s="86"/>
    </row>
    <row r="72" spans="2:4" ht="16.5" customHeight="1">
      <c r="B72" s="84">
        <v>68</v>
      </c>
      <c r="C72" s="85"/>
      <c r="D72" s="86"/>
    </row>
    <row r="73" spans="2:4" ht="16.5" customHeight="1">
      <c r="B73" s="84">
        <v>69</v>
      </c>
      <c r="C73" s="85"/>
      <c r="D73" s="86"/>
    </row>
    <row r="74" spans="2:4" ht="16.5" customHeight="1">
      <c r="B74" s="84">
        <v>70</v>
      </c>
      <c r="C74" s="85"/>
      <c r="D74" s="86"/>
    </row>
    <row r="75" spans="2:4" ht="16.5" customHeight="1">
      <c r="B75" s="84">
        <v>71</v>
      </c>
      <c r="C75" s="85"/>
      <c r="D75" s="86"/>
    </row>
    <row r="76" spans="2:4" ht="16.5" customHeight="1">
      <c r="B76" s="84">
        <v>72</v>
      </c>
      <c r="C76" s="85"/>
      <c r="D76" s="86"/>
    </row>
    <row r="77" spans="2:4" ht="16.5" customHeight="1">
      <c r="B77" s="84">
        <v>73</v>
      </c>
      <c r="C77" s="85"/>
      <c r="D77" s="86"/>
    </row>
    <row r="78" spans="2:4" ht="16.5" customHeight="1">
      <c r="B78" s="84">
        <v>74</v>
      </c>
      <c r="C78" s="85"/>
      <c r="D78" s="86"/>
    </row>
    <row r="79" spans="2:4" ht="16.5" customHeight="1">
      <c r="B79" s="84">
        <v>75</v>
      </c>
      <c r="C79" s="85"/>
      <c r="D79" s="86"/>
    </row>
    <row r="80" spans="2:4" ht="16.5" customHeight="1">
      <c r="B80" s="84">
        <v>76</v>
      </c>
      <c r="C80" s="85"/>
      <c r="D80" s="86"/>
    </row>
    <row r="81" spans="2:4" ht="16.5" customHeight="1">
      <c r="B81" s="84">
        <v>77</v>
      </c>
      <c r="C81" s="85"/>
      <c r="D81" s="86"/>
    </row>
    <row r="82" spans="2:4" ht="16.5" customHeight="1">
      <c r="B82" s="84">
        <v>78</v>
      </c>
      <c r="C82" s="85"/>
      <c r="D82" s="86"/>
    </row>
    <row r="83" spans="2:4" ht="16.5" customHeight="1">
      <c r="B83" s="84">
        <v>79</v>
      </c>
      <c r="C83" s="85"/>
      <c r="D83" s="86"/>
    </row>
    <row r="84" spans="2:4" ht="16.5" customHeight="1">
      <c r="B84" s="84">
        <v>80</v>
      </c>
      <c r="C84" s="85"/>
      <c r="D84" s="86"/>
    </row>
    <row r="85" spans="2:4" ht="16.5" customHeight="1">
      <c r="B85" s="84">
        <v>81</v>
      </c>
      <c r="C85" s="85"/>
      <c r="D85" s="86"/>
    </row>
    <row r="86" spans="2:4" ht="16.5" customHeight="1">
      <c r="B86" s="84">
        <v>82</v>
      </c>
      <c r="C86" s="85"/>
      <c r="D86" s="86"/>
    </row>
    <row r="87" spans="2:4" ht="16.5" customHeight="1">
      <c r="B87" s="84">
        <v>83</v>
      </c>
      <c r="C87" s="85"/>
      <c r="D87" s="86"/>
    </row>
    <row r="88" spans="2:4" ht="16.5" customHeight="1">
      <c r="B88" s="84">
        <v>84</v>
      </c>
      <c r="C88" s="85"/>
      <c r="D88" s="86"/>
    </row>
    <row r="89" spans="2:4" ht="16.5" customHeight="1">
      <c r="B89" s="84">
        <v>85</v>
      </c>
      <c r="C89" s="85"/>
      <c r="D89" s="86"/>
    </row>
    <row r="90" spans="2:4" ht="16.5" customHeight="1">
      <c r="B90" s="84">
        <v>86</v>
      </c>
      <c r="C90" s="85"/>
      <c r="D90" s="86"/>
    </row>
    <row r="91" spans="2:4" ht="16.5" customHeight="1">
      <c r="B91" s="84">
        <v>87</v>
      </c>
      <c r="C91" s="85"/>
      <c r="D91" s="86"/>
    </row>
    <row r="92" spans="2:4" ht="16.5" customHeight="1">
      <c r="B92" s="84">
        <v>88</v>
      </c>
      <c r="C92" s="85"/>
      <c r="D92" s="86"/>
    </row>
    <row r="93" spans="2:4" ht="16.5" customHeight="1">
      <c r="B93" s="84">
        <v>89</v>
      </c>
      <c r="C93" s="85"/>
      <c r="D93" s="86"/>
    </row>
    <row r="94" spans="2:4" ht="16.5" customHeight="1">
      <c r="B94" s="84">
        <v>90</v>
      </c>
      <c r="C94" s="85"/>
      <c r="D94" s="86"/>
    </row>
    <row r="95" spans="2:4" ht="16.5" customHeight="1">
      <c r="B95" s="84">
        <v>91</v>
      </c>
      <c r="C95" s="85"/>
      <c r="D95" s="86"/>
    </row>
    <row r="96" spans="2:4" ht="16.5" customHeight="1">
      <c r="B96" s="84">
        <v>92</v>
      </c>
      <c r="C96" s="85"/>
      <c r="D96" s="86"/>
    </row>
    <row r="97" spans="2:4" ht="16.5" customHeight="1">
      <c r="B97" s="84">
        <v>93</v>
      </c>
      <c r="C97" s="85"/>
      <c r="D97" s="86"/>
    </row>
    <row r="98" spans="2:4" ht="16.5" customHeight="1">
      <c r="B98" s="84">
        <v>94</v>
      </c>
      <c r="C98" s="85"/>
      <c r="D98" s="86"/>
    </row>
    <row r="99" spans="2:4" ht="16.5" customHeight="1">
      <c r="B99" s="84">
        <v>95</v>
      </c>
      <c r="C99" s="87"/>
      <c r="D99" s="86"/>
    </row>
    <row r="100" spans="2:4" ht="16.5" customHeight="1">
      <c r="B100" s="84">
        <v>96</v>
      </c>
      <c r="C100" s="87"/>
      <c r="D100" s="86"/>
    </row>
    <row r="101" spans="2:4" ht="16.5" customHeight="1">
      <c r="B101" s="84">
        <v>97</v>
      </c>
      <c r="C101" s="87"/>
      <c r="D101" s="86"/>
    </row>
    <row r="102" spans="2:4" ht="16.5" customHeight="1">
      <c r="B102" s="84">
        <v>98</v>
      </c>
      <c r="C102" s="87"/>
      <c r="D102" s="86"/>
    </row>
    <row r="103" spans="2:4" ht="16.5" customHeight="1">
      <c r="B103" s="84">
        <v>99</v>
      </c>
      <c r="C103" s="87"/>
      <c r="D103" s="86"/>
    </row>
    <row r="104" spans="2:4" ht="16.5" customHeight="1">
      <c r="B104" s="84">
        <v>100</v>
      </c>
      <c r="C104" s="87"/>
      <c r="D104" s="86"/>
    </row>
  </sheetData>
  <sheetProtection password="CA83" sheet="1" objects="1" scenarios="1"/>
  <mergeCells count="1">
    <mergeCell ref="B3:D3"/>
  </mergeCells>
  <phoneticPr fontId="4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topLeftCell="A13" zoomScale="85" zoomScaleNormal="85" zoomScalePageLayoutView="85" workbookViewId="0">
      <selection activeCell="H4" sqref="H4"/>
    </sheetView>
  </sheetViews>
  <sheetFormatPr defaultColWidth="8.875" defaultRowHeight="13.5"/>
  <cols>
    <col min="1" max="1" width="23" customWidth="1"/>
  </cols>
  <sheetData>
    <row r="41" spans="2:4" ht="14.25" thickBot="1"/>
    <row r="42" spans="2:4">
      <c r="B42" s="157" t="s">
        <v>0</v>
      </c>
      <c r="C42" s="158"/>
      <c r="D42" t="s">
        <v>21</v>
      </c>
    </row>
    <row r="43" spans="2:4" ht="14.25" thickBot="1">
      <c r="B43" s="159"/>
      <c r="C43" s="160"/>
    </row>
    <row r="44" spans="2:4" ht="14.25" thickBot="1"/>
    <row r="45" spans="2:4">
      <c r="B45" s="161" t="s">
        <v>28</v>
      </c>
      <c r="C45" s="162"/>
      <c r="D45" t="s">
        <v>22</v>
      </c>
    </row>
    <row r="46" spans="2:4" ht="14.25" thickBot="1">
      <c r="B46" s="163"/>
      <c r="C46" s="164"/>
    </row>
    <row r="47" spans="2:4" ht="14.25" thickBot="1"/>
    <row r="48" spans="2:4">
      <c r="B48" s="165" t="s">
        <v>3</v>
      </c>
      <c r="C48" s="166"/>
      <c r="D48" t="s">
        <v>23</v>
      </c>
    </row>
    <row r="49" spans="2:4" ht="14.25" thickBot="1">
      <c r="B49" s="167"/>
      <c r="C49" s="168"/>
    </row>
    <row r="50" spans="2:4" ht="14.25" thickBot="1"/>
    <row r="51" spans="2:4">
      <c r="B51" s="169" t="s">
        <v>29</v>
      </c>
      <c r="C51" s="170"/>
      <c r="D51" t="s">
        <v>24</v>
      </c>
    </row>
    <row r="52" spans="2:4" ht="14.25" thickBot="1">
      <c r="B52" s="171"/>
      <c r="C52" s="172"/>
    </row>
    <row r="54" spans="2:4">
      <c r="B54" s="31" t="s">
        <v>25</v>
      </c>
      <c r="C54" s="31" t="s">
        <v>26</v>
      </c>
    </row>
    <row r="55" spans="2:4">
      <c r="B55" s="31"/>
      <c r="C55" s="31" t="s">
        <v>27</v>
      </c>
    </row>
  </sheetData>
  <mergeCells count="4">
    <mergeCell ref="B42:C43"/>
    <mergeCell ref="B45:C46"/>
    <mergeCell ref="B48:C49"/>
    <mergeCell ref="B51:C52"/>
  </mergeCells>
  <phoneticPr fontId="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Detail</vt:lpstr>
      <vt:lpstr>Setting</vt:lpstr>
      <vt:lpstr>use_guide</vt:lpstr>
      <vt:lpstr>Holiday</vt:lpstr>
      <vt:lpstr>Detail!Print_Area</vt:lpstr>
      <vt:lpstr>Detail!Print_Titles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Mark</cp:lastModifiedBy>
  <cp:lastPrinted>2013-12-27T07:28:53Z</cp:lastPrinted>
  <dcterms:created xsi:type="dcterms:W3CDTF">2011-10-13T15:50:24Z</dcterms:created>
  <dcterms:modified xsi:type="dcterms:W3CDTF">2015-10-20T08:08:35Z</dcterms:modified>
</cp:coreProperties>
</file>