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 activeTab="12"/>
  </bookViews>
  <sheets>
    <sheet name="4" sheetId="1" r:id="rId1"/>
    <sheet name="5" sheetId="4" r:id="rId2"/>
    <sheet name="6" sheetId="6" r:id="rId3"/>
    <sheet name="7" sheetId="7" r:id="rId4"/>
    <sheet name="8" sheetId="8" r:id="rId5"/>
    <sheet name="9" sheetId="9" r:id="rId6"/>
    <sheet name="10" sheetId="10" r:id="rId7"/>
    <sheet name="11" sheetId="11" r:id="rId8"/>
    <sheet name="12" sheetId="12" r:id="rId9"/>
    <sheet name="1" sheetId="13" r:id="rId10"/>
    <sheet name="2" sheetId="14" r:id="rId11"/>
    <sheet name="3" sheetId="15" r:id="rId12"/>
    <sheet name="合計" sheetId="5" r:id="rId13"/>
    <sheet name="合計 (2)" sheetId="16" r:id="rId14"/>
    <sheet name="Sheet2" sheetId="2" r:id="rId15"/>
    <sheet name="Sheet3" sheetId="3" r:id="rId16"/>
  </sheets>
  <definedNames>
    <definedName name="_xlnm.Print_Area" localSheetId="9">'1'!$A$1:$E$22</definedName>
    <definedName name="_xlnm.Print_Area" localSheetId="6">'10'!$A$1:$E$22</definedName>
    <definedName name="_xlnm.Print_Area" localSheetId="7">'11'!$A$1:$E$23</definedName>
    <definedName name="_xlnm.Print_Area" localSheetId="8">'12'!$A$1:$E$21</definedName>
    <definedName name="_xlnm.Print_Area" localSheetId="10">'2'!$A$1:$E$21</definedName>
    <definedName name="_xlnm.Print_Area" localSheetId="11">'3'!$A$1:$E$18</definedName>
    <definedName name="_xlnm.Print_Area" localSheetId="0">'4'!$A$1:$E$21</definedName>
    <definedName name="_xlnm.Print_Area" localSheetId="1">'5'!$A$1:$E$20</definedName>
    <definedName name="_xlnm.Print_Area" localSheetId="2">'6'!$A$1:$E$21</definedName>
    <definedName name="_xlnm.Print_Area" localSheetId="3">'7'!$A$1:$E$22</definedName>
    <definedName name="_xlnm.Print_Area" localSheetId="4">'8'!$A$1:$E$18</definedName>
    <definedName name="_xlnm.Print_Area" localSheetId="5">'9'!$A$1:$E$22</definedName>
    <definedName name="_xlnm.Print_Area" localSheetId="12">合計!$A$1:$F$36</definedName>
    <definedName name="_xlnm.Print_Area" localSheetId="13">'合計 (2)'!$A$1:$F$33</definedName>
  </definedNames>
  <calcPr calcId="125725"/>
</workbook>
</file>

<file path=xl/calcChain.xml><?xml version="1.0" encoding="utf-8"?>
<calcChain xmlns="http://schemas.openxmlformats.org/spreadsheetml/2006/main">
  <c r="E9" i="5"/>
  <c r="E12"/>
  <c r="E13"/>
  <c r="E19"/>
  <c r="E11"/>
  <c r="B10"/>
  <c r="E22"/>
  <c r="E17"/>
  <c r="E16"/>
  <c r="E23"/>
  <c r="E14"/>
  <c r="D9" i="1"/>
  <c r="D10"/>
  <c r="D11" s="1"/>
  <c r="D12" s="1"/>
  <c r="D13" s="1"/>
  <c r="D14" s="1"/>
  <c r="D15" s="1"/>
  <c r="D16" s="1"/>
  <c r="D17" s="1"/>
  <c r="D18" s="1"/>
  <c r="D19" s="1"/>
  <c r="E15" i="5"/>
  <c r="C20" i="1"/>
  <c r="E31" i="16" l="1"/>
  <c r="B31"/>
  <c r="E19"/>
  <c r="B19"/>
  <c r="B21" s="1"/>
  <c r="E8"/>
  <c r="B8"/>
  <c r="B10" s="1"/>
  <c r="B26" i="5"/>
  <c r="B28" s="1"/>
  <c r="E26"/>
  <c r="D4" i="1"/>
  <c r="D5" s="1"/>
  <c r="D6" s="1"/>
  <c r="D7" s="1"/>
  <c r="D8" s="1"/>
  <c r="C19" i="6"/>
  <c r="B19"/>
  <c r="C20" i="7"/>
  <c r="B20"/>
  <c r="B16" i="8"/>
  <c r="C20" i="9"/>
  <c r="B20"/>
  <c r="C20" i="10"/>
  <c r="B20"/>
  <c r="C21" i="11"/>
  <c r="B21"/>
  <c r="C19" i="12"/>
  <c r="B19"/>
  <c r="C20" i="13"/>
  <c r="B20"/>
  <c r="C19" i="14"/>
  <c r="B19"/>
  <c r="C17" i="15"/>
  <c r="B17"/>
  <c r="C18" i="4"/>
  <c r="B18"/>
  <c r="B20" i="1"/>
  <c r="C16" i="8"/>
  <c r="D20" i="1" l="1"/>
  <c r="D3" i="4" s="1"/>
  <c r="D18" s="1"/>
  <c r="D3" i="6" s="1"/>
  <c r="D4" s="1"/>
  <c r="D5" s="1"/>
  <c r="D6" s="1"/>
  <c r="D7" s="1"/>
  <c r="D8" s="1"/>
  <c r="E32" i="16"/>
  <c r="E33" s="1"/>
  <c r="B33"/>
  <c r="E20"/>
  <c r="E21" s="1"/>
  <c r="E9"/>
  <c r="E10" s="1"/>
  <c r="E27" i="5"/>
  <c r="E28" s="1"/>
  <c r="D19" i="6" l="1"/>
  <c r="D3" i="7" s="1"/>
  <c r="D20" s="1"/>
  <c r="D3" i="8" s="1"/>
  <c r="D4" i="4"/>
  <c r="D5" s="1"/>
  <c r="D6" s="1"/>
  <c r="D7" s="1"/>
  <c r="D8" s="1"/>
  <c r="D9" s="1"/>
  <c r="D10" s="1"/>
  <c r="D11" s="1"/>
  <c r="D12" s="1"/>
  <c r="D13" s="1"/>
  <c r="D4" i="7" l="1"/>
  <c r="D5" s="1"/>
  <c r="D6" s="1"/>
  <c r="D7" s="1"/>
  <c r="D8" s="1"/>
  <c r="D9" s="1"/>
  <c r="D10" s="1"/>
  <c r="D11" s="1"/>
  <c r="D12" s="1"/>
  <c r="D13" s="1"/>
  <c r="D14" s="1"/>
  <c r="D4" i="8"/>
  <c r="D5" s="1"/>
  <c r="D6" s="1"/>
  <c r="D7" s="1"/>
  <c r="D8" s="1"/>
  <c r="D9" s="1"/>
  <c r="D16"/>
  <c r="D3" i="9" s="1"/>
  <c r="D4" l="1"/>
  <c r="D5" s="1"/>
  <c r="D6" s="1"/>
  <c r="D7" s="1"/>
  <c r="D8" s="1"/>
  <c r="D9" s="1"/>
  <c r="D10" s="1"/>
  <c r="D11" s="1"/>
  <c r="D20"/>
  <c r="D3" i="10" s="1"/>
  <c r="D4" l="1"/>
  <c r="D5" s="1"/>
  <c r="D6" s="1"/>
  <c r="D7" s="1"/>
  <c r="D8" s="1"/>
  <c r="D9" s="1"/>
  <c r="D10" s="1"/>
  <c r="D11" s="1"/>
  <c r="D12" s="1"/>
  <c r="D20"/>
  <c r="D3" i="11" s="1"/>
  <c r="D21" l="1"/>
  <c r="D3" i="12" s="1"/>
  <c r="D4" i="11"/>
  <c r="D5" s="1"/>
  <c r="D6" s="1"/>
  <c r="D7" s="1"/>
  <c r="D8" s="1"/>
  <c r="D9" s="1"/>
  <c r="D10" s="1"/>
  <c r="D11" s="1"/>
  <c r="D12" s="1"/>
  <c r="D13" s="1"/>
  <c r="D14" s="1"/>
  <c r="D19" i="12" l="1"/>
  <c r="D3" i="13" s="1"/>
  <c r="D4" i="12"/>
  <c r="D5" s="1"/>
  <c r="D6" s="1"/>
  <c r="D7" s="1"/>
  <c r="D8" s="1"/>
  <c r="D9" s="1"/>
  <c r="D4" i="13" l="1"/>
  <c r="D5" s="1"/>
  <c r="D6" s="1"/>
  <c r="D7" s="1"/>
  <c r="D8" s="1"/>
  <c r="D20"/>
  <c r="D3" i="14" s="1"/>
  <c r="D4" l="1"/>
  <c r="D5" s="1"/>
  <c r="D6" s="1"/>
  <c r="D7" s="1"/>
  <c r="D8" s="1"/>
  <c r="D9" s="1"/>
  <c r="D10" s="1"/>
  <c r="D11" s="1"/>
  <c r="D12" s="1"/>
  <c r="D13" s="1"/>
  <c r="D14" s="1"/>
  <c r="D15" s="1"/>
  <c r="D19"/>
  <c r="D3" i="15" s="1"/>
  <c r="D4" l="1"/>
  <c r="D5" s="1"/>
  <c r="D6" s="1"/>
  <c r="D7" s="1"/>
  <c r="D8" s="1"/>
  <c r="D9" s="1"/>
  <c r="D10" s="1"/>
  <c r="D11" s="1"/>
  <c r="D12" s="1"/>
  <c r="D13" s="1"/>
  <c r="D14" s="1"/>
  <c r="D17"/>
</calcChain>
</file>

<file path=xl/sharedStrings.xml><?xml version="1.0" encoding="utf-8"?>
<sst xmlns="http://schemas.openxmlformats.org/spreadsheetml/2006/main" count="319" uniqueCount="123">
  <si>
    <t>項目</t>
    <rPh sb="0" eb="2">
      <t>コウモク</t>
    </rPh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</si>
  <si>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</si>
  <si>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</si>
  <si>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残高</t>
    <rPh sb="0" eb="2">
      <t>ザンダカ</t>
    </rPh>
    <phoneticPr fontId="1"/>
  </si>
  <si>
    <t>繰り越し</t>
    <rPh sb="0" eb="1">
      <t>ク</t>
    </rPh>
    <rPh sb="2" eb="3">
      <t>コ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</si>
  <si>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</si>
  <si>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</si>
  <si>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ガス</t>
    <phoneticPr fontId="1"/>
  </si>
  <si>
    <t>保健衛生</t>
    <rPh sb="0" eb="4">
      <t>ホケンエイセイ</t>
    </rPh>
    <phoneticPr fontId="1"/>
  </si>
  <si>
    <t>慶弔費</t>
    <rPh sb="0" eb="2">
      <t>ケイチョウ</t>
    </rPh>
    <rPh sb="2" eb="3">
      <t>ヒ</t>
    </rPh>
    <phoneticPr fontId="1"/>
  </si>
  <si>
    <t>消耗品</t>
    <rPh sb="0" eb="3">
      <t>ショウモウヒン</t>
    </rPh>
    <phoneticPr fontId="1"/>
  </si>
  <si>
    <t>備品</t>
    <rPh sb="0" eb="2">
      <t>ビヒン</t>
    </rPh>
    <phoneticPr fontId="1"/>
  </si>
  <si>
    <t>備考</t>
    <rPh sb="0" eb="2">
      <t>ビコウ</t>
    </rPh>
    <phoneticPr fontId="1"/>
  </si>
  <si>
    <t>協力金</t>
    <rPh sb="0" eb="3">
      <t>キョウリョクキン</t>
    </rPh>
    <phoneticPr fontId="1"/>
  </si>
  <si>
    <t>朗友会</t>
    <rPh sb="0" eb="1">
      <t>アキラ</t>
    </rPh>
    <rPh sb="1" eb="2">
      <t>ユウ</t>
    </rPh>
    <rPh sb="2" eb="3">
      <t>カイ</t>
    </rPh>
    <phoneticPr fontId="1"/>
  </si>
  <si>
    <t>協力金</t>
    <rPh sb="0" eb="3">
      <t>キョウリョクキン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</si>
  <si>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</si>
  <si>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</si>
  <si>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</si>
  <si>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</si>
  <si>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</si>
  <si>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</si>
  <si>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</si>
  <si>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</si>
  <si>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自治会費</t>
    <rPh sb="0" eb="2">
      <t>ジチ</t>
    </rPh>
    <rPh sb="2" eb="4">
      <t>カイヒ</t>
    </rPh>
    <phoneticPr fontId="1"/>
  </si>
  <si>
    <t>香典（2棟）</t>
    <rPh sb="0" eb="2">
      <t>コウデン</t>
    </rPh>
    <rPh sb="4" eb="5">
      <t>トウ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</si>
  <si>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</si>
  <si>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</si>
  <si>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</si>
  <si>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事務費</t>
    <rPh sb="0" eb="3">
      <t>ジムヒ</t>
    </rPh>
    <phoneticPr fontId="1"/>
  </si>
  <si>
    <t>神明社奉賛会費</t>
    <rPh sb="0" eb="3">
      <t>シンメイシャ</t>
    </rPh>
    <rPh sb="3" eb="6">
      <t>ホウサンカイ</t>
    </rPh>
    <rPh sb="6" eb="7">
      <t>ヒ</t>
    </rPh>
    <phoneticPr fontId="1"/>
  </si>
  <si>
    <t>学区連合会費</t>
    <rPh sb="0" eb="2">
      <t>ガック</t>
    </rPh>
    <rPh sb="2" eb="4">
      <t>レンゴウ</t>
    </rPh>
    <rPh sb="4" eb="6">
      <t>カイヒ</t>
    </rPh>
    <phoneticPr fontId="1"/>
  </si>
  <si>
    <t>川中コミセン協力金</t>
    <rPh sb="0" eb="2">
      <t>カワナカ</t>
    </rPh>
    <rPh sb="6" eb="9">
      <t>キョウリョクキン</t>
    </rPh>
    <phoneticPr fontId="1"/>
  </si>
  <si>
    <t>中切集会所協力金</t>
    <rPh sb="0" eb="2">
      <t>ナカギリ</t>
    </rPh>
    <rPh sb="2" eb="4">
      <t>シュウカイ</t>
    </rPh>
    <rPh sb="4" eb="5">
      <t>ジョ</t>
    </rPh>
    <rPh sb="5" eb="8">
      <t>キョウリョクキン</t>
    </rPh>
    <phoneticPr fontId="1"/>
  </si>
  <si>
    <t>ラジオ体操</t>
    <rPh sb="3" eb="5">
      <t>タイソウ</t>
    </rPh>
    <phoneticPr fontId="1"/>
  </si>
  <si>
    <t>景品</t>
    <rPh sb="0" eb="2">
      <t>ケイヒン</t>
    </rPh>
    <phoneticPr fontId="1"/>
  </si>
  <si>
    <t>〃</t>
    <phoneticPr fontId="1"/>
  </si>
  <si>
    <t>〃</t>
    <phoneticPr fontId="1"/>
  </si>
  <si>
    <t>敬老祝い</t>
    <rPh sb="0" eb="2">
      <t>ケイロウ</t>
    </rPh>
    <rPh sb="2" eb="3">
      <t>イワ</t>
    </rPh>
    <phoneticPr fontId="1"/>
  </si>
  <si>
    <t>草刈り替え刃</t>
    <rPh sb="0" eb="2">
      <t>クサカ</t>
    </rPh>
    <rPh sb="3" eb="4">
      <t>カ</t>
    </rPh>
    <rPh sb="5" eb="6">
      <t>バ</t>
    </rPh>
    <phoneticPr fontId="1"/>
  </si>
  <si>
    <t>組長お礼</t>
    <rPh sb="0" eb="2">
      <t>クミチョウ</t>
    </rPh>
    <rPh sb="3" eb="4">
      <t>レイ</t>
    </rPh>
    <phoneticPr fontId="1"/>
  </si>
  <si>
    <t>利息</t>
    <rPh sb="0" eb="2">
      <t>リソク</t>
    </rPh>
    <phoneticPr fontId="1"/>
  </si>
  <si>
    <t>保険料</t>
    <rPh sb="0" eb="3">
      <t>ホケンリョウ</t>
    </rPh>
    <phoneticPr fontId="1"/>
  </si>
  <si>
    <t>東京海上日動</t>
    <rPh sb="0" eb="2">
      <t>トウキョウ</t>
    </rPh>
    <rPh sb="2" eb="4">
      <t>カイジョウ</t>
    </rPh>
    <rPh sb="4" eb="6">
      <t>ニチドウ</t>
    </rPh>
    <phoneticPr fontId="1"/>
  </si>
  <si>
    <t>利息</t>
    <rPh sb="0" eb="2">
      <t>リソク</t>
    </rPh>
    <phoneticPr fontId="1"/>
  </si>
  <si>
    <t>集団回収</t>
    <rPh sb="0" eb="2">
      <t>シュウダン</t>
    </rPh>
    <rPh sb="2" eb="4">
      <t>カイシュウ</t>
    </rPh>
    <phoneticPr fontId="1"/>
  </si>
  <si>
    <t>NTT西日本</t>
    <rPh sb="3" eb="4">
      <t>ニシ</t>
    </rPh>
    <rPh sb="4" eb="6">
      <t>ニホン</t>
    </rPh>
    <phoneticPr fontId="1"/>
  </si>
  <si>
    <t>4月</t>
    <rPh sb="1" eb="2">
      <t>ガツ</t>
    </rPh>
    <phoneticPr fontId="1"/>
  </si>
  <si>
    <t>赤い羽根</t>
    <rPh sb="0" eb="1">
      <t>アカ</t>
    </rPh>
    <rPh sb="2" eb="4">
      <t>ハネ</t>
    </rPh>
    <phoneticPr fontId="1"/>
  </si>
  <si>
    <t>子ども会</t>
    <rPh sb="0" eb="1">
      <t>コ</t>
    </rPh>
    <rPh sb="3" eb="4">
      <t>カイ</t>
    </rPh>
    <phoneticPr fontId="1"/>
  </si>
  <si>
    <t>安全会費</t>
    <rPh sb="0" eb="2">
      <t>アンゼン</t>
    </rPh>
    <rPh sb="2" eb="4">
      <t>カイヒ</t>
    </rPh>
    <phoneticPr fontId="1"/>
  </si>
  <si>
    <t>備考</t>
    <rPh sb="0" eb="2">
      <t>ビコウ</t>
    </rPh>
    <phoneticPr fontId="1"/>
  </si>
  <si>
    <t>NTT</t>
    <phoneticPr fontId="1"/>
  </si>
  <si>
    <t>学区連合会</t>
    <rPh sb="0" eb="2">
      <t>ガック</t>
    </rPh>
    <rPh sb="2" eb="4">
      <t>レンゴウ</t>
    </rPh>
    <rPh sb="4" eb="5">
      <t>カイ</t>
    </rPh>
    <phoneticPr fontId="1"/>
  </si>
  <si>
    <t>川中集会所負担金</t>
    <rPh sb="0" eb="2">
      <t>カワナカ</t>
    </rPh>
    <rPh sb="2" eb="4">
      <t>シュウカイ</t>
    </rPh>
    <rPh sb="4" eb="5">
      <t>ジョ</t>
    </rPh>
    <rPh sb="5" eb="8">
      <t>フタンキン</t>
    </rPh>
    <phoneticPr fontId="1"/>
  </si>
  <si>
    <t>神明社大祭負担金</t>
    <rPh sb="0" eb="3">
      <t>シンメイシャ</t>
    </rPh>
    <rPh sb="3" eb="5">
      <t>タイサイ</t>
    </rPh>
    <rPh sb="5" eb="8">
      <t>フタンキン</t>
    </rPh>
    <phoneticPr fontId="1"/>
  </si>
  <si>
    <t>日動火災</t>
    <rPh sb="0" eb="2">
      <t>ニチドウ</t>
    </rPh>
    <rPh sb="2" eb="4">
      <t>カサイ</t>
    </rPh>
    <phoneticPr fontId="1"/>
  </si>
  <si>
    <t>損害保険料</t>
    <rPh sb="0" eb="2">
      <t>ソンガイ</t>
    </rPh>
    <rPh sb="2" eb="5">
      <t>ホケンリョウ</t>
    </rPh>
    <phoneticPr fontId="1"/>
  </si>
  <si>
    <t>助成金</t>
    <rPh sb="0" eb="3">
      <t>ジョセイキン</t>
    </rPh>
    <phoneticPr fontId="1"/>
  </si>
  <si>
    <t>香典・敬老祝い等</t>
    <rPh sb="0" eb="2">
      <t>コウデン</t>
    </rPh>
    <rPh sb="3" eb="5">
      <t>ケイロウ</t>
    </rPh>
    <rPh sb="5" eb="6">
      <t>イワ</t>
    </rPh>
    <rPh sb="7" eb="8">
      <t>トウ</t>
    </rPh>
    <phoneticPr fontId="1"/>
  </si>
  <si>
    <t>ごみ袋等</t>
    <rPh sb="2" eb="3">
      <t>フクロ</t>
    </rPh>
    <rPh sb="3" eb="4">
      <t>トウ</t>
    </rPh>
    <phoneticPr fontId="1"/>
  </si>
  <si>
    <t>繰り越し</t>
    <rPh sb="0" eb="1">
      <t>ク</t>
    </rPh>
    <rPh sb="2" eb="3">
      <t>コ</t>
    </rPh>
    <phoneticPr fontId="1"/>
  </si>
  <si>
    <t>小計</t>
    <rPh sb="0" eb="1">
      <t>ショウ</t>
    </rPh>
    <rPh sb="1" eb="2">
      <t>ケイ</t>
    </rPh>
    <phoneticPr fontId="1"/>
  </si>
  <si>
    <t>コピー用紙等</t>
    <rPh sb="3" eb="5">
      <t>ヨウシ</t>
    </rPh>
    <rPh sb="5" eb="6">
      <t>トウ</t>
    </rPh>
    <phoneticPr fontId="1"/>
  </si>
  <si>
    <t>自治会長</t>
    <rPh sb="0" eb="2">
      <t>ジチ</t>
    </rPh>
    <rPh sb="2" eb="4">
      <t>カイチョウ</t>
    </rPh>
    <phoneticPr fontId="1"/>
  </si>
  <si>
    <t>会計監査　</t>
    <rPh sb="0" eb="2">
      <t>カイケイ</t>
    </rPh>
    <rPh sb="2" eb="4">
      <t>カンサ</t>
    </rPh>
    <phoneticPr fontId="1"/>
  </si>
  <si>
    <t>会計</t>
    <rPh sb="0" eb="2">
      <t>カイケイ</t>
    </rPh>
    <phoneticPr fontId="1"/>
  </si>
  <si>
    <t>水道代</t>
    <rPh sb="0" eb="2">
      <t>スイドウ</t>
    </rPh>
    <rPh sb="2" eb="3">
      <t>ダイ</t>
    </rPh>
    <phoneticPr fontId="1"/>
  </si>
  <si>
    <t>次年度繰り越し</t>
    <rPh sb="0" eb="3">
      <t>ジネンド</t>
    </rPh>
    <rPh sb="3" eb="4">
      <t>ク</t>
    </rPh>
    <rPh sb="5" eb="6">
      <t>コ</t>
    </rPh>
    <phoneticPr fontId="1"/>
  </si>
  <si>
    <t>前年度より繰り越し</t>
    <rPh sb="0" eb="3">
      <t>ゼンネンド</t>
    </rPh>
    <rPh sb="5" eb="6">
      <t>ク</t>
    </rPh>
    <rPh sb="7" eb="8">
      <t>コ</t>
    </rPh>
    <phoneticPr fontId="1"/>
  </si>
  <si>
    <t>保健衛生</t>
    <rPh sb="0" eb="2">
      <t>ホケン</t>
    </rPh>
    <rPh sb="2" eb="4">
      <t>エイセイ</t>
    </rPh>
    <phoneticPr fontId="1"/>
  </si>
  <si>
    <t>事務用品・組長お礼等</t>
    <rPh sb="0" eb="2">
      <t>ジム</t>
    </rPh>
    <rPh sb="2" eb="4">
      <t>ヨウヒン</t>
    </rPh>
    <rPh sb="5" eb="7">
      <t>クミチョウ</t>
    </rPh>
    <rPh sb="8" eb="9">
      <t>レイ</t>
    </rPh>
    <rPh sb="9" eb="10">
      <t>トウ</t>
    </rPh>
    <phoneticPr fontId="1"/>
  </si>
  <si>
    <t>集団回収</t>
    <rPh sb="0" eb="4">
      <t>シュウダンカイシュウ</t>
    </rPh>
    <phoneticPr fontId="1"/>
  </si>
  <si>
    <t>コピー機リース</t>
    <rPh sb="3" eb="4">
      <t>キ</t>
    </rPh>
    <phoneticPr fontId="1"/>
  </si>
  <si>
    <t>利子</t>
    <rPh sb="0" eb="2">
      <t>リシ</t>
    </rPh>
    <phoneticPr fontId="1"/>
  </si>
  <si>
    <t>令和6年　会計報告</t>
    <rPh sb="0" eb="2">
      <t>レイワ</t>
    </rPh>
    <rPh sb="3" eb="4">
      <t>ネン</t>
    </rPh>
    <rPh sb="5" eb="7">
      <t>カイケイ</t>
    </rPh>
    <rPh sb="7" eb="9">
      <t>ホウコク</t>
    </rPh>
    <phoneticPr fontId="1"/>
  </si>
  <si>
    <t>慶弔費</t>
    <rPh sb="0" eb="2">
      <t>ケイチョウ</t>
    </rPh>
    <rPh sb="2" eb="3">
      <t>ヒ</t>
    </rPh>
    <phoneticPr fontId="1"/>
  </si>
  <si>
    <t>香典（2棟・3棟）</t>
    <rPh sb="0" eb="2">
      <t>コウデン</t>
    </rPh>
    <rPh sb="4" eb="5">
      <t>トウ</t>
    </rPh>
    <rPh sb="7" eb="8">
      <t>トウ</t>
    </rPh>
    <phoneticPr fontId="1"/>
  </si>
  <si>
    <t>パイプクリーニング</t>
    <phoneticPr fontId="1"/>
  </si>
  <si>
    <t>バケツ等</t>
    <rPh sb="3" eb="4">
      <t>トウ</t>
    </rPh>
    <phoneticPr fontId="1"/>
  </si>
  <si>
    <t>消毒液等</t>
    <rPh sb="0" eb="2">
      <t>ショウドク</t>
    </rPh>
    <rPh sb="2" eb="3">
      <t>エキ</t>
    </rPh>
    <rPh sb="3" eb="4">
      <t>トウ</t>
    </rPh>
    <phoneticPr fontId="1"/>
  </si>
  <si>
    <t>混合油</t>
    <rPh sb="0" eb="2">
      <t>コンゴウ</t>
    </rPh>
    <rPh sb="2" eb="3">
      <t>ユ</t>
    </rPh>
    <phoneticPr fontId="1"/>
  </si>
  <si>
    <t>インク代</t>
    <rPh sb="3" eb="4">
      <t>ダイ</t>
    </rPh>
    <phoneticPr fontId="1"/>
  </si>
  <si>
    <t>消耗品</t>
    <rPh sb="0" eb="3">
      <t>ショウモウヒン</t>
    </rPh>
    <phoneticPr fontId="1"/>
  </si>
  <si>
    <t>紐　テープ　自転車整理用</t>
    <rPh sb="0" eb="1">
      <t>ヒモ</t>
    </rPh>
    <rPh sb="6" eb="9">
      <t>ジテンシャ</t>
    </rPh>
    <rPh sb="9" eb="11">
      <t>セイリ</t>
    </rPh>
    <rPh sb="11" eb="12">
      <t>ヨウ</t>
    </rPh>
    <phoneticPr fontId="1"/>
  </si>
  <si>
    <t>朗友会</t>
    <rPh sb="0" eb="1">
      <t>ロウ</t>
    </rPh>
    <rPh sb="1" eb="2">
      <t>ユウ</t>
    </rPh>
    <rPh sb="2" eb="3">
      <t>カイ</t>
    </rPh>
    <phoneticPr fontId="1"/>
  </si>
  <si>
    <t>生垣バリカン</t>
    <rPh sb="0" eb="1">
      <t>ナマ</t>
    </rPh>
    <rPh sb="1" eb="2">
      <t>カキ</t>
    </rPh>
    <phoneticPr fontId="1"/>
  </si>
  <si>
    <t>神明社大祭分担金</t>
    <rPh sb="0" eb="3">
      <t>シンメイシャ</t>
    </rPh>
    <rPh sb="3" eb="5">
      <t>タイサイ</t>
    </rPh>
    <rPh sb="5" eb="8">
      <t>ブンタンキン</t>
    </rPh>
    <phoneticPr fontId="1"/>
  </si>
  <si>
    <t>神明社伐採分担金</t>
    <rPh sb="0" eb="3">
      <t>シンメイシャ</t>
    </rPh>
    <rPh sb="3" eb="5">
      <t>バッサイ</t>
    </rPh>
    <rPh sb="5" eb="8">
      <t>ブンタンキン</t>
    </rPh>
    <phoneticPr fontId="1"/>
  </si>
  <si>
    <t>赤い羽根</t>
    <rPh sb="0" eb="1">
      <t>アカ</t>
    </rPh>
    <rPh sb="2" eb="4">
      <t>ハネ</t>
    </rPh>
    <phoneticPr fontId="1"/>
  </si>
  <si>
    <t>備品</t>
    <rPh sb="0" eb="2">
      <t>ビヒン</t>
    </rPh>
    <phoneticPr fontId="1"/>
  </si>
  <si>
    <t>混合油、替え刃</t>
    <rPh sb="0" eb="2">
      <t>コンゴウ</t>
    </rPh>
    <rPh sb="2" eb="3">
      <t>ユ</t>
    </rPh>
    <rPh sb="4" eb="5">
      <t>カ</t>
    </rPh>
    <rPh sb="6" eb="7">
      <t>バ</t>
    </rPh>
    <phoneticPr fontId="1"/>
  </si>
  <si>
    <t>インク</t>
    <phoneticPr fontId="1"/>
  </si>
  <si>
    <t>秋祭り</t>
    <rPh sb="0" eb="2">
      <t>アキマツ</t>
    </rPh>
    <phoneticPr fontId="1"/>
  </si>
  <si>
    <t>枝きり鋏</t>
    <rPh sb="0" eb="1">
      <t>エダ</t>
    </rPh>
    <rPh sb="3" eb="4">
      <t>ハサミ</t>
    </rPh>
    <phoneticPr fontId="1"/>
  </si>
  <si>
    <t>事務費</t>
    <rPh sb="0" eb="3">
      <t>ジムヒ</t>
    </rPh>
    <phoneticPr fontId="1"/>
  </si>
  <si>
    <t>封筒</t>
    <rPh sb="0" eb="2">
      <t>フウトウ</t>
    </rPh>
    <phoneticPr fontId="1"/>
  </si>
  <si>
    <t>ごみ袋</t>
    <rPh sb="2" eb="3">
      <t>フクロ</t>
    </rPh>
    <phoneticPr fontId="1"/>
  </si>
  <si>
    <t>コピー</t>
    <phoneticPr fontId="1"/>
  </si>
  <si>
    <t>保健衛生</t>
    <rPh sb="0" eb="4">
      <t>ホケンエイセイ</t>
    </rPh>
    <phoneticPr fontId="1"/>
  </si>
  <si>
    <t>オイルスプレー等</t>
    <rPh sb="7" eb="8">
      <t>トウ</t>
    </rPh>
    <phoneticPr fontId="1"/>
  </si>
  <si>
    <t>ノート等</t>
    <rPh sb="3" eb="4">
      <t>トウ</t>
    </rPh>
    <phoneticPr fontId="1"/>
  </si>
  <si>
    <t>ラミネート等</t>
    <rPh sb="5" eb="6">
      <t>トウ</t>
    </rPh>
    <phoneticPr fontId="1"/>
  </si>
  <si>
    <t>バインダー等</t>
    <rPh sb="5" eb="6">
      <t>トウ</t>
    </rPh>
    <phoneticPr fontId="1"/>
  </si>
  <si>
    <t>日立ビルシステム</t>
    <rPh sb="0" eb="2">
      <t>ヒタチ</t>
    </rPh>
    <phoneticPr fontId="1"/>
  </si>
  <si>
    <t>駐車場返金</t>
    <rPh sb="0" eb="3">
      <t>チュウシャジョウ</t>
    </rPh>
    <rPh sb="3" eb="5">
      <t>ヘンキン</t>
    </rPh>
    <phoneticPr fontId="1"/>
  </si>
  <si>
    <t>電気</t>
    <rPh sb="0" eb="2">
      <t>デンキ</t>
    </rPh>
    <phoneticPr fontId="1"/>
  </si>
  <si>
    <t>住宅公社</t>
    <rPh sb="0" eb="2">
      <t>ジュウタク</t>
    </rPh>
    <rPh sb="2" eb="4">
      <t>コウシャ</t>
    </rPh>
    <phoneticPr fontId="1"/>
  </si>
  <si>
    <t>大日産商</t>
    <rPh sb="0" eb="2">
      <t>ダイニチ</t>
    </rPh>
    <rPh sb="2" eb="4">
      <t>サンショウ</t>
    </rPh>
    <phoneticPr fontId="1"/>
  </si>
  <si>
    <t>災害対策</t>
    <rPh sb="0" eb="2">
      <t>サイガイ</t>
    </rPh>
    <rPh sb="2" eb="4">
      <t>タイサク</t>
    </rPh>
    <phoneticPr fontId="1"/>
  </si>
  <si>
    <t>災害対策</t>
    <rPh sb="0" eb="2">
      <t>サイガイ</t>
    </rPh>
    <rPh sb="2" eb="4">
      <t>タイサク</t>
    </rPh>
    <phoneticPr fontId="1"/>
  </si>
  <si>
    <t>住宅公社</t>
    <rPh sb="0" eb="4">
      <t>ジュウタクコウシャ</t>
    </rPh>
    <phoneticPr fontId="1"/>
  </si>
  <si>
    <t>駐車場代返金</t>
    <rPh sb="0" eb="3">
      <t>チュウシャジョウ</t>
    </rPh>
    <rPh sb="3" eb="4">
      <t>ダイ</t>
    </rPh>
    <rPh sb="4" eb="6">
      <t>ヘンキン</t>
    </rPh>
    <phoneticPr fontId="1"/>
  </si>
  <si>
    <t>大日産商</t>
    <rPh sb="0" eb="4">
      <t>ダイニチサンショウ</t>
    </rPh>
    <phoneticPr fontId="1"/>
  </si>
  <si>
    <t>パイプクリーニング等</t>
    <rPh sb="9" eb="10">
      <t>トウ</t>
    </rPh>
    <phoneticPr fontId="1"/>
  </si>
  <si>
    <t>修理</t>
    <rPh sb="0" eb="2">
      <t>シュウリ</t>
    </rPh>
    <phoneticPr fontId="1"/>
  </si>
  <si>
    <t>１棟</t>
    <rPh sb="1" eb="2">
      <t>トウ</t>
    </rPh>
    <phoneticPr fontId="1"/>
  </si>
  <si>
    <t>パイプクリーニング</t>
    <phoneticPr fontId="1"/>
  </si>
  <si>
    <t>上記のとおり、令和6年度会計報告いたします。</t>
    <rPh sb="0" eb="2">
      <t>ジョウキ</t>
    </rPh>
    <rPh sb="7" eb="9">
      <t>レイワ</t>
    </rPh>
    <rPh sb="10" eb="12">
      <t>ネンド</t>
    </rPh>
    <rPh sb="12" eb="14">
      <t>カイケイ</t>
    </rPh>
    <rPh sb="14" eb="16">
      <t>ホウコク</t>
    </rPh>
    <phoneticPr fontId="1"/>
  </si>
  <si>
    <t>令和7年3月31日</t>
    <rPh sb="0" eb="2">
      <t>レイワ</t>
    </rPh>
    <rPh sb="3" eb="4">
      <t>ネン</t>
    </rPh>
    <rPh sb="5" eb="6">
      <t>ガツ</t>
    </rPh>
    <rPh sb="8" eb="9">
      <t>ニチ</t>
    </rPh>
    <phoneticPr fontId="1"/>
  </si>
  <si>
    <t>令和6度　会計報告（棟費会計通帳）</t>
    <rPh sb="0" eb="2">
      <t>レイワ</t>
    </rPh>
    <rPh sb="3" eb="4">
      <t>ド</t>
    </rPh>
    <rPh sb="5" eb="7">
      <t>カイケイ</t>
    </rPh>
    <rPh sb="7" eb="9">
      <t>ホウコク</t>
    </rPh>
    <rPh sb="10" eb="11">
      <t>トウ</t>
    </rPh>
    <rPh sb="11" eb="12">
      <t>ヒ</t>
    </rPh>
    <rPh sb="12" eb="14">
      <t>カイケイ</t>
    </rPh>
    <rPh sb="14" eb="16">
      <t>ツウチョウ</t>
    </rPh>
    <phoneticPr fontId="1"/>
  </si>
  <si>
    <t>令和6年度　会計報告（駐車場会計通帳）</t>
    <rPh sb="0" eb="2">
      <t>レイワ</t>
    </rPh>
    <rPh sb="3" eb="4">
      <t>ネン</t>
    </rPh>
    <rPh sb="4" eb="5">
      <t>ド</t>
    </rPh>
    <rPh sb="6" eb="8">
      <t>カイケイ</t>
    </rPh>
    <rPh sb="8" eb="10">
      <t>ホウコク</t>
    </rPh>
    <rPh sb="11" eb="14">
      <t>チュウシャジョウ</t>
    </rPh>
    <rPh sb="14" eb="16">
      <t>カイケイ</t>
    </rPh>
    <rPh sb="16" eb="18">
      <t>ツウチョウ</t>
    </rPh>
    <phoneticPr fontId="1"/>
  </si>
  <si>
    <t>令和6年度　会計報告（1棟会計通帳）</t>
    <rPh sb="0" eb="2">
      <t>レイワ</t>
    </rPh>
    <rPh sb="3" eb="4">
      <t>ネン</t>
    </rPh>
    <rPh sb="4" eb="5">
      <t>ド</t>
    </rPh>
    <rPh sb="6" eb="8">
      <t>カイケイ</t>
    </rPh>
    <rPh sb="8" eb="10">
      <t>ホウコク</t>
    </rPh>
    <rPh sb="12" eb="13">
      <t>トウ</t>
    </rPh>
    <rPh sb="13" eb="15">
      <t>カイケイ</t>
    </rPh>
    <rPh sb="15" eb="17">
      <t>ツウチョウ</t>
    </rPh>
    <phoneticPr fontId="1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</si>
</sst>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176" formatCode="#,##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double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41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>
      <alignment vertical="center"/>
    </xf>
    <xf numFmtId="41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3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3" fontId="0" fillId="0" borderId="8" xfId="0" applyNumberFormat="1" applyBorder="1" applyAlignment="1">
      <alignment horizontal="center" vertical="center"/>
    </xf>
    <xf numFmtId="3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3" fontId="0" fillId="0" borderId="11" xfId="0" applyNumberFormat="1" applyBorder="1">
      <alignment vertical="center"/>
    </xf>
    <xf numFmtId="3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3" fontId="0" fillId="0" borderId="14" xfId="0" applyNumberFormat="1" applyBorder="1">
      <alignment vertical="center"/>
    </xf>
    <xf numFmtId="3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3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3" fontId="0" fillId="0" borderId="21" xfId="0" applyNumberFormat="1" applyBorder="1">
      <alignment vertical="center"/>
    </xf>
    <xf numFmtId="3" fontId="0" fillId="0" borderId="22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0" xfId="0" applyFill="1" applyBorder="1">
      <alignment vertical="center"/>
    </xf>
    <xf numFmtId="3" fontId="0" fillId="0" borderId="27" xfId="0" applyNumberFormat="1" applyBorder="1">
      <alignment vertical="center"/>
    </xf>
    <xf numFmtId="3" fontId="0" fillId="0" borderId="6" xfId="0" applyNumberFormat="1" applyBorder="1">
      <alignment vertical="center"/>
    </xf>
    <xf numFmtId="0" fontId="3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/>
    </xf>
    <xf numFmtId="41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3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opLeftCell="A13" zoomScaleNormal="100" workbookViewId="0">
      <selection activeCell="C19" sqref="C19"/>
    </sheetView>
  </sheetViews>
  <sheetFormatPr defaultRowHeight="13.5"/>
  <cols>
    <col min="1" max="1" width="17" customWidth="1"/>
    <col min="2" max="2" width="12.625" style="10" customWidth="1"/>
    <col min="3" max="3" width="12.625" style="12" customWidth="1"/>
    <col min="4" max="4" width="16.375" customWidth="1"/>
    <col min="5" max="5" width="23.625" style="7" customWidth="1"/>
  </cols>
  <sheetData>
    <row r="1" spans="1:7" ht="30" customHeight="1">
      <c r="A1" t="s">
        <v>47</v>
      </c>
      <c r="E1" s="19"/>
    </row>
    <row r="2" spans="1:7" ht="24" customHeight="1">
      <c r="A2" s="20" t="s">
        <v>0</v>
      </c>
      <c r="B2" s="8" t="s">
        <v>1</v>
      </c>
      <c r="C2" s="51" t="s">
        <v>2</v>
      </c>
      <c r="D2" s="4" t="s">
        <v>3</v>
      </c>
      <c r="E2" s="2" t="s">
        <v>12</v>
      </c>
    </row>
    <row r="3" spans="1:7" ht="24" customHeight="1">
      <c r="A3" s="21" t="s">
        <v>4</v>
      </c>
      <c r="B3" s="9"/>
      <c r="C3" s="52"/>
      <c r="D3" s="18">
        <v>3737047</v>
      </c>
      <c r="E3" s="3"/>
    </row>
    <row r="4" spans="1:7" ht="24" customHeight="1">
      <c r="A4" s="21" t="s">
        <v>24</v>
      </c>
      <c r="B4" s="9">
        <v>245600</v>
      </c>
      <c r="C4" s="52"/>
      <c r="D4" s="16">
        <f>D3+B4-C4</f>
        <v>3982647</v>
      </c>
      <c r="E4" s="3"/>
    </row>
    <row r="5" spans="1:7" ht="24" customHeight="1">
      <c r="A5" s="21" t="s">
        <v>13</v>
      </c>
      <c r="B5" s="9">
        <v>6000</v>
      </c>
      <c r="C5" s="52"/>
      <c r="D5" s="16">
        <f t="shared" ref="D5:D19" si="0">D4+B5-C5</f>
        <v>3988647</v>
      </c>
      <c r="E5" s="3"/>
      <c r="G5" s="11"/>
    </row>
    <row r="6" spans="1:7" ht="24" customHeight="1">
      <c r="A6" s="21" t="s">
        <v>7</v>
      </c>
      <c r="B6" s="9"/>
      <c r="C6" s="52">
        <v>759</v>
      </c>
      <c r="D6" s="16">
        <f t="shared" si="0"/>
        <v>3987888</v>
      </c>
      <c r="E6" s="3"/>
    </row>
    <row r="7" spans="1:7" ht="24" customHeight="1">
      <c r="A7" s="21" t="s">
        <v>8</v>
      </c>
      <c r="B7" s="9"/>
      <c r="C7" s="23">
        <v>767</v>
      </c>
      <c r="D7" s="16">
        <f t="shared" si="0"/>
        <v>3987121</v>
      </c>
      <c r="E7" s="3" t="s">
        <v>79</v>
      </c>
    </row>
    <row r="8" spans="1:7" ht="24" customHeight="1">
      <c r="A8" s="21" t="s">
        <v>110</v>
      </c>
      <c r="B8" s="9"/>
      <c r="C8" s="23">
        <v>3715</v>
      </c>
      <c r="D8" s="16">
        <f t="shared" si="0"/>
        <v>3983406</v>
      </c>
      <c r="E8" s="3" t="s">
        <v>80</v>
      </c>
    </row>
    <row r="9" spans="1:7" ht="24" customHeight="1">
      <c r="A9" s="21" t="s">
        <v>30</v>
      </c>
      <c r="B9" s="9"/>
      <c r="C9" s="52">
        <v>66900</v>
      </c>
      <c r="D9" s="16">
        <f t="shared" si="0"/>
        <v>3916506</v>
      </c>
      <c r="E9" s="3"/>
    </row>
    <row r="10" spans="1:7" ht="24" customHeight="1">
      <c r="A10" s="21" t="s">
        <v>42</v>
      </c>
      <c r="B10" s="9"/>
      <c r="C10" s="52">
        <v>43000</v>
      </c>
      <c r="D10" s="16">
        <f t="shared" si="0"/>
        <v>3873506</v>
      </c>
      <c r="E10" s="3" t="s">
        <v>43</v>
      </c>
    </row>
    <row r="11" spans="1:7" ht="24" customHeight="1">
      <c r="A11" s="21" t="s">
        <v>8</v>
      </c>
      <c r="B11" s="9"/>
      <c r="C11" s="52">
        <v>4884</v>
      </c>
      <c r="D11" s="16">
        <f t="shared" si="0"/>
        <v>3868622</v>
      </c>
      <c r="E11" s="3" t="s">
        <v>81</v>
      </c>
    </row>
    <row r="12" spans="1:7" ht="24" customHeight="1">
      <c r="A12" s="21" t="s">
        <v>49</v>
      </c>
      <c r="B12" s="9"/>
      <c r="C12" s="52">
        <v>180</v>
      </c>
      <c r="D12" s="16">
        <f t="shared" si="0"/>
        <v>3868442</v>
      </c>
      <c r="E12" s="3" t="s">
        <v>50</v>
      </c>
    </row>
    <row r="13" spans="1:7" ht="24" customHeight="1">
      <c r="A13" s="21" t="s">
        <v>76</v>
      </c>
      <c r="B13" s="9"/>
      <c r="C13" s="52">
        <v>20000</v>
      </c>
      <c r="D13" s="16">
        <f t="shared" si="0"/>
        <v>3848442</v>
      </c>
      <c r="E13" s="3" t="s">
        <v>77</v>
      </c>
    </row>
    <row r="14" spans="1:7" ht="24" customHeight="1">
      <c r="A14" s="21" t="s">
        <v>29</v>
      </c>
      <c r="B14" s="9"/>
      <c r="C14" s="52">
        <v>3000</v>
      </c>
      <c r="D14" s="16">
        <f t="shared" si="0"/>
        <v>3845442</v>
      </c>
      <c r="E14" s="3"/>
    </row>
    <row r="15" spans="1:7" ht="24" customHeight="1">
      <c r="A15" s="21" t="s">
        <v>29</v>
      </c>
      <c r="B15" s="9"/>
      <c r="C15" s="52">
        <v>7436</v>
      </c>
      <c r="D15" s="16">
        <f t="shared" si="0"/>
        <v>3838006</v>
      </c>
      <c r="E15" s="3" t="s">
        <v>82</v>
      </c>
    </row>
    <row r="16" spans="1:7" ht="24" customHeight="1">
      <c r="A16" s="21" t="s">
        <v>83</v>
      </c>
      <c r="B16" s="9"/>
      <c r="C16" s="52">
        <v>731</v>
      </c>
      <c r="D16" s="16">
        <f t="shared" si="0"/>
        <v>3837275</v>
      </c>
      <c r="E16" s="3" t="s">
        <v>84</v>
      </c>
      <c r="G16">
        <v>4</v>
      </c>
    </row>
    <row r="17" spans="1:5" ht="24" customHeight="1">
      <c r="A17" s="21" t="s">
        <v>85</v>
      </c>
      <c r="B17" s="9"/>
      <c r="C17" s="52">
        <v>30000</v>
      </c>
      <c r="D17" s="16">
        <f t="shared" si="0"/>
        <v>3807275</v>
      </c>
      <c r="E17" s="3"/>
    </row>
    <row r="18" spans="1:5" ht="24" customHeight="1">
      <c r="A18" s="21" t="s">
        <v>106</v>
      </c>
      <c r="B18" s="9"/>
      <c r="C18" s="52">
        <v>3936</v>
      </c>
      <c r="D18" s="16">
        <f t="shared" si="0"/>
        <v>3803339</v>
      </c>
      <c r="E18" s="3"/>
    </row>
    <row r="19" spans="1:5" ht="24" customHeight="1">
      <c r="A19" s="21" t="s">
        <v>109</v>
      </c>
      <c r="B19" s="9"/>
      <c r="C19" s="52">
        <v>50000</v>
      </c>
      <c r="D19" s="16">
        <f t="shared" si="0"/>
        <v>3753339</v>
      </c>
      <c r="E19" s="3"/>
    </row>
    <row r="20" spans="1:5" ht="24" customHeight="1">
      <c r="A20" s="21"/>
      <c r="B20" s="9">
        <f>SUM(B3:B17)</f>
        <v>251600</v>
      </c>
      <c r="C20" s="53">
        <f>SUM(C3:C19)</f>
        <v>235308</v>
      </c>
      <c r="D20" s="17">
        <f>D3+B20-C20</f>
        <v>3753339</v>
      </c>
      <c r="E20" s="3"/>
    </row>
    <row r="21" spans="1:5" ht="24" customHeight="1">
      <c r="A21" s="21"/>
      <c r="B21" s="9"/>
      <c r="C21" s="52"/>
      <c r="D21" s="5"/>
      <c r="E21" s="3"/>
    </row>
    <row r="22" spans="1:5" ht="24" customHeight="1">
      <c r="A22" s="1"/>
      <c r="B22" s="9"/>
      <c r="C22" s="52"/>
      <c r="D22" s="5"/>
    </row>
    <row r="23" spans="1:5" ht="24" customHeight="1">
      <c r="A23" s="1"/>
      <c r="B23" s="9"/>
      <c r="C23" s="52"/>
      <c r="D23" s="5"/>
    </row>
    <row r="24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>
      <selection activeCell="H12" sqref="H12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26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'12'!D19</f>
        <v>4921539</v>
      </c>
      <c r="E3" s="3"/>
    </row>
    <row r="4" spans="1:5" ht="24" customHeight="1">
      <c r="A4" s="21" t="s">
        <v>24</v>
      </c>
      <c r="B4" s="15">
        <v>183000</v>
      </c>
      <c r="C4" s="15"/>
      <c r="D4" s="18">
        <f>D3+B4-C4</f>
        <v>5104539</v>
      </c>
      <c r="E4" s="3"/>
    </row>
    <row r="5" spans="1:5" ht="24" customHeight="1">
      <c r="A5" s="21" t="s">
        <v>15</v>
      </c>
      <c r="B5" s="15">
        <v>0</v>
      </c>
      <c r="C5" s="15"/>
      <c r="D5" s="18">
        <f t="shared" ref="D5:D8" si="0">D4+B5-C5</f>
        <v>5104539</v>
      </c>
      <c r="E5" s="3"/>
    </row>
    <row r="6" spans="1:5" ht="24" customHeight="1">
      <c r="A6" s="21" t="s">
        <v>5</v>
      </c>
      <c r="B6" s="15"/>
      <c r="C6" s="15">
        <v>4714</v>
      </c>
      <c r="D6" s="18">
        <f t="shared" si="0"/>
        <v>5099825</v>
      </c>
      <c r="E6" s="3"/>
    </row>
    <row r="7" spans="1:5" ht="24" customHeight="1">
      <c r="A7" s="21" t="s">
        <v>6</v>
      </c>
      <c r="B7" s="15"/>
      <c r="C7" s="15">
        <v>3586</v>
      </c>
      <c r="D7" s="18">
        <f t="shared" si="0"/>
        <v>5096239</v>
      </c>
      <c r="E7" s="3"/>
    </row>
    <row r="8" spans="1:5" ht="24" customHeight="1">
      <c r="A8" s="21" t="s">
        <v>7</v>
      </c>
      <c r="B8" s="15"/>
      <c r="C8" s="15">
        <v>978</v>
      </c>
      <c r="D8" s="18">
        <f t="shared" si="0"/>
        <v>5095261</v>
      </c>
      <c r="E8" s="3"/>
    </row>
    <row r="9" spans="1:5" ht="24" customHeight="1">
      <c r="A9" s="21"/>
      <c r="B9" s="15"/>
      <c r="C9" s="15"/>
      <c r="D9" s="5"/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183000</v>
      </c>
      <c r="C20" s="15">
        <f>SUM(C4:C19)</f>
        <v>9278</v>
      </c>
      <c r="D20" s="18">
        <f>D3+B20-C20</f>
        <v>5095261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2"/>
  <sheetViews>
    <sheetView topLeftCell="A10" zoomScaleNormal="100" workbookViewId="0">
      <selection activeCell="J11" sqref="J11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27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'1'!D20</f>
        <v>5095261</v>
      </c>
      <c r="E3" s="3"/>
    </row>
    <row r="4" spans="1:5" ht="24" customHeight="1">
      <c r="A4" s="21" t="s">
        <v>24</v>
      </c>
      <c r="B4" s="15">
        <v>209100</v>
      </c>
      <c r="C4" s="15"/>
      <c r="D4" s="18">
        <f>D3+B4-C4</f>
        <v>5304361</v>
      </c>
      <c r="E4" s="3"/>
    </row>
    <row r="5" spans="1:5" ht="24" customHeight="1">
      <c r="A5" s="21" t="s">
        <v>15</v>
      </c>
      <c r="B5" s="15">
        <v>11500</v>
      </c>
      <c r="C5" s="15"/>
      <c r="D5" s="18">
        <f t="shared" ref="D5:D15" si="0">D4+B5-C5</f>
        <v>5315861</v>
      </c>
      <c r="E5" s="3"/>
    </row>
    <row r="6" spans="1:5" ht="24" customHeight="1">
      <c r="A6" s="21" t="s">
        <v>5</v>
      </c>
      <c r="B6" s="15"/>
      <c r="C6" s="15">
        <v>5359</v>
      </c>
      <c r="D6" s="18">
        <f t="shared" si="0"/>
        <v>5310502</v>
      </c>
      <c r="E6" s="3"/>
    </row>
    <row r="7" spans="1:5" ht="24" customHeight="1">
      <c r="A7" s="21" t="s">
        <v>7</v>
      </c>
      <c r="B7" s="15"/>
      <c r="C7" s="15">
        <v>1196</v>
      </c>
      <c r="D7" s="18">
        <f t="shared" si="0"/>
        <v>5309306</v>
      </c>
      <c r="E7" s="3"/>
    </row>
    <row r="8" spans="1:5" ht="24" customHeight="1">
      <c r="A8" s="21" t="s">
        <v>29</v>
      </c>
      <c r="B8" s="15"/>
      <c r="C8" s="15">
        <v>3162</v>
      </c>
      <c r="D8" s="18">
        <f t="shared" si="0"/>
        <v>5306144</v>
      </c>
      <c r="E8" s="3" t="s">
        <v>102</v>
      </c>
    </row>
    <row r="9" spans="1:5" ht="24" customHeight="1">
      <c r="A9" s="21" t="s">
        <v>29</v>
      </c>
      <c r="B9" s="15"/>
      <c r="C9" s="15">
        <v>871</v>
      </c>
      <c r="D9" s="18">
        <f t="shared" si="0"/>
        <v>5305273</v>
      </c>
      <c r="E9" s="3" t="s">
        <v>103</v>
      </c>
    </row>
    <row r="10" spans="1:5" ht="24" customHeight="1">
      <c r="A10" s="21" t="s">
        <v>110</v>
      </c>
      <c r="B10" s="15"/>
      <c r="C10" s="15">
        <v>50000</v>
      </c>
      <c r="D10" s="18">
        <f t="shared" si="0"/>
        <v>5255273</v>
      </c>
      <c r="E10" s="3"/>
    </row>
    <row r="11" spans="1:5" ht="24" customHeight="1">
      <c r="A11" s="21" t="s">
        <v>44</v>
      </c>
      <c r="B11" s="15">
        <v>1191</v>
      </c>
      <c r="C11" s="15"/>
      <c r="D11" s="18">
        <f t="shared" si="0"/>
        <v>5256464</v>
      </c>
      <c r="E11" s="3"/>
    </row>
    <row r="12" spans="1:5" ht="24" customHeight="1">
      <c r="A12" s="44" t="s">
        <v>78</v>
      </c>
      <c r="B12" s="15">
        <v>176000</v>
      </c>
      <c r="C12" s="15">
        <v>558690</v>
      </c>
      <c r="D12" s="18">
        <f t="shared" si="0"/>
        <v>4873774</v>
      </c>
      <c r="E12" s="3" t="s">
        <v>108</v>
      </c>
    </row>
    <row r="13" spans="1:5" ht="24" customHeight="1">
      <c r="A13" s="43" t="s">
        <v>104</v>
      </c>
      <c r="B13" s="15"/>
      <c r="C13" s="15">
        <v>6820</v>
      </c>
      <c r="D13" s="18">
        <f t="shared" si="0"/>
        <v>4866954</v>
      </c>
      <c r="E13" s="3"/>
    </row>
    <row r="14" spans="1:5" ht="24" customHeight="1">
      <c r="A14" s="21" t="s">
        <v>13</v>
      </c>
      <c r="B14" s="15">
        <v>9000</v>
      </c>
      <c r="C14" s="15"/>
      <c r="D14" s="18">
        <f t="shared" si="0"/>
        <v>4875954</v>
      </c>
      <c r="E14" s="3"/>
    </row>
    <row r="15" spans="1:5" ht="24" customHeight="1">
      <c r="A15" s="21" t="s">
        <v>24</v>
      </c>
      <c r="B15" s="15">
        <v>1200</v>
      </c>
      <c r="C15" s="15"/>
      <c r="D15" s="18">
        <f t="shared" si="0"/>
        <v>4877154</v>
      </c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407991</v>
      </c>
      <c r="C19" s="15">
        <f>SUM(C4:C18)</f>
        <v>626098</v>
      </c>
      <c r="D19" s="18">
        <f>D3+B19-C19</f>
        <v>4877154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topLeftCell="A13" zoomScaleNormal="100" workbookViewId="0">
      <selection activeCell="I7" sqref="I7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11" ht="31.5" customHeight="1">
      <c r="A1" t="s">
        <v>28</v>
      </c>
    </row>
    <row r="2" spans="1:11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11" ht="24" customHeight="1">
      <c r="A3" s="21" t="s">
        <v>4</v>
      </c>
      <c r="B3" s="15"/>
      <c r="C3" s="15"/>
      <c r="D3" s="18">
        <f>'2'!D19</f>
        <v>4877154</v>
      </c>
      <c r="E3" s="3"/>
    </row>
    <row r="4" spans="1:11" ht="24" customHeight="1">
      <c r="A4" s="21" t="s">
        <v>24</v>
      </c>
      <c r="B4" s="15">
        <v>211200</v>
      </c>
      <c r="C4" s="15"/>
      <c r="D4" s="18">
        <f>D3+B4-C4</f>
        <v>5088354</v>
      </c>
      <c r="E4" s="3"/>
    </row>
    <row r="5" spans="1:11" ht="24" customHeight="1">
      <c r="A5" s="21" t="s">
        <v>15</v>
      </c>
      <c r="B5" s="15">
        <v>6000</v>
      </c>
      <c r="C5" s="15"/>
      <c r="D5" s="18">
        <f t="shared" ref="D5:D14" si="0">D4+B5-C5</f>
        <v>5094354</v>
      </c>
      <c r="E5" s="3"/>
    </row>
    <row r="6" spans="1:11" ht="24" customHeight="1">
      <c r="A6" s="21" t="s">
        <v>5</v>
      </c>
      <c r="B6" s="15"/>
      <c r="C6" s="15">
        <v>4552</v>
      </c>
      <c r="D6" s="18">
        <f t="shared" si="0"/>
        <v>5089802</v>
      </c>
      <c r="E6" s="3"/>
    </row>
    <row r="7" spans="1:11" ht="24" customHeight="1">
      <c r="A7" s="21" t="s">
        <v>6</v>
      </c>
      <c r="B7" s="15"/>
      <c r="C7" s="15">
        <v>3608</v>
      </c>
      <c r="D7" s="18">
        <f t="shared" si="0"/>
        <v>5086194</v>
      </c>
      <c r="E7" s="3"/>
    </row>
    <row r="8" spans="1:11" ht="24" customHeight="1">
      <c r="A8" s="21" t="s">
        <v>7</v>
      </c>
      <c r="B8" s="15"/>
      <c r="C8" s="15">
        <v>967</v>
      </c>
      <c r="D8" s="18">
        <f t="shared" si="0"/>
        <v>5085227</v>
      </c>
      <c r="E8" s="3"/>
    </row>
    <row r="9" spans="1:11" ht="24" customHeight="1">
      <c r="A9" s="21" t="s">
        <v>40</v>
      </c>
      <c r="B9" s="15"/>
      <c r="C9" s="15">
        <v>50000</v>
      </c>
      <c r="D9" s="18">
        <f t="shared" si="0"/>
        <v>5035227</v>
      </c>
      <c r="E9" s="3"/>
    </row>
    <row r="10" spans="1:11" ht="24" customHeight="1">
      <c r="A10" s="21" t="s">
        <v>46</v>
      </c>
      <c r="B10" s="15">
        <v>37021</v>
      </c>
      <c r="C10" s="15"/>
      <c r="D10" s="18">
        <f t="shared" si="0"/>
        <v>5072248</v>
      </c>
      <c r="E10" s="3"/>
    </row>
    <row r="11" spans="1:11" ht="24" customHeight="1">
      <c r="A11" s="21" t="s">
        <v>46</v>
      </c>
      <c r="B11" s="15">
        <v>18682</v>
      </c>
      <c r="C11" s="15"/>
      <c r="D11" s="18">
        <f t="shared" si="0"/>
        <v>5090930</v>
      </c>
      <c r="E11" s="3"/>
    </row>
    <row r="12" spans="1:11" ht="24" customHeight="1">
      <c r="A12" s="21" t="s">
        <v>72</v>
      </c>
      <c r="B12" s="15">
        <v>16356</v>
      </c>
      <c r="C12" s="15"/>
      <c r="D12" s="18">
        <f t="shared" si="0"/>
        <v>5107286</v>
      </c>
      <c r="E12" s="3"/>
    </row>
    <row r="13" spans="1:11" ht="24" customHeight="1">
      <c r="A13" s="43" t="s">
        <v>78</v>
      </c>
      <c r="B13" s="15">
        <v>20000</v>
      </c>
      <c r="C13" s="15"/>
      <c r="D13" s="18">
        <f t="shared" si="0"/>
        <v>5127286</v>
      </c>
      <c r="E13" s="3"/>
      <c r="K13" s="45"/>
    </row>
    <row r="14" spans="1:11" ht="24" customHeight="1">
      <c r="A14" s="21" t="s">
        <v>105</v>
      </c>
      <c r="B14" s="15"/>
      <c r="C14" s="15">
        <v>27000</v>
      </c>
      <c r="D14" s="18">
        <f t="shared" si="0"/>
        <v>5100286</v>
      </c>
      <c r="E14" s="3"/>
    </row>
    <row r="15" spans="1:11" ht="24" customHeight="1">
      <c r="A15" s="21"/>
      <c r="B15" s="15"/>
      <c r="C15" s="15"/>
      <c r="D15" s="18"/>
      <c r="E15" s="3"/>
    </row>
    <row r="16" spans="1:11" ht="24" customHeight="1">
      <c r="A16" s="21"/>
      <c r="B16" s="15"/>
      <c r="C16" s="15"/>
      <c r="D16" s="5"/>
      <c r="E16" s="3"/>
    </row>
    <row r="17" spans="1:5" ht="24" customHeight="1">
      <c r="A17" s="21"/>
      <c r="B17" s="15">
        <f>SUM(B4:B16)</f>
        <v>309259</v>
      </c>
      <c r="C17" s="15">
        <f>SUM(C4:C16)</f>
        <v>86127</v>
      </c>
      <c r="D17" s="18">
        <f>D3+B17-C17</f>
        <v>5100286</v>
      </c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1"/>
  <sheetViews>
    <sheetView tabSelected="1" zoomScaleNormal="100" workbookViewId="0">
      <selection activeCell="J32" sqref="J32"/>
    </sheetView>
  </sheetViews>
  <sheetFormatPr defaultRowHeight="13.5"/>
  <cols>
    <col min="1" max="1" width="12.625" customWidth="1"/>
    <col min="2" max="2" width="12.625" style="13" customWidth="1"/>
    <col min="3" max="3" width="12" style="13" customWidth="1"/>
    <col min="4" max="4" width="17.5" style="6" customWidth="1"/>
    <col min="5" max="5" width="12.625" style="13" customWidth="1"/>
    <col min="6" max="6" width="21.5" style="7" customWidth="1"/>
  </cols>
  <sheetData>
    <row r="1" spans="1:6" ht="29.25" customHeight="1">
      <c r="A1" t="s">
        <v>75</v>
      </c>
      <c r="F1" s="19"/>
    </row>
    <row r="2" spans="1:6" ht="21" customHeight="1">
      <c r="A2" s="20" t="s">
        <v>0</v>
      </c>
      <c r="B2" s="14" t="s">
        <v>1</v>
      </c>
      <c r="C2" s="22" t="s">
        <v>51</v>
      </c>
      <c r="D2" s="2" t="s">
        <v>0</v>
      </c>
      <c r="E2" s="14" t="s">
        <v>2</v>
      </c>
      <c r="F2" s="20" t="s">
        <v>12</v>
      </c>
    </row>
    <row r="3" spans="1:6" ht="24" customHeight="1">
      <c r="A3" s="21" t="s">
        <v>4</v>
      </c>
      <c r="B3" s="15">
        <v>3737047</v>
      </c>
      <c r="C3" s="23"/>
      <c r="D3" s="3" t="s">
        <v>53</v>
      </c>
      <c r="E3" s="15">
        <v>111500</v>
      </c>
      <c r="F3" s="21"/>
    </row>
    <row r="4" spans="1:6" ht="24" customHeight="1">
      <c r="A4" s="21" t="s">
        <v>24</v>
      </c>
      <c r="B4" s="15">
        <v>2738300</v>
      </c>
      <c r="C4" s="23"/>
      <c r="D4" s="3" t="s">
        <v>54</v>
      </c>
      <c r="E4" s="15">
        <v>39964</v>
      </c>
      <c r="F4" s="21"/>
    </row>
    <row r="5" spans="1:6" ht="24" customHeight="1">
      <c r="A5" s="21" t="s">
        <v>15</v>
      </c>
      <c r="B5" s="15">
        <v>86200</v>
      </c>
      <c r="C5" s="23"/>
      <c r="D5" s="3" t="s">
        <v>32</v>
      </c>
      <c r="E5" s="15">
        <v>39964</v>
      </c>
      <c r="F5" s="21"/>
    </row>
    <row r="6" spans="1:6" ht="24" customHeight="1">
      <c r="A6" s="21" t="s">
        <v>45</v>
      </c>
      <c r="B6" s="15">
        <v>30900</v>
      </c>
      <c r="C6" s="23"/>
      <c r="D6" s="3" t="s">
        <v>30</v>
      </c>
      <c r="E6" s="15">
        <v>66900</v>
      </c>
      <c r="F6" s="21"/>
    </row>
    <row r="7" spans="1:6" ht="24" customHeight="1">
      <c r="A7" s="21" t="s">
        <v>52</v>
      </c>
      <c r="B7" s="15">
        <v>55703</v>
      </c>
      <c r="C7" s="23"/>
      <c r="D7" s="3" t="s">
        <v>55</v>
      </c>
      <c r="E7" s="15">
        <v>49955</v>
      </c>
      <c r="F7" s="21"/>
    </row>
    <row r="8" spans="1:6" ht="24" customHeight="1">
      <c r="A8" s="21" t="s">
        <v>41</v>
      </c>
      <c r="B8" s="15">
        <v>1369</v>
      </c>
      <c r="C8" s="23"/>
      <c r="D8" s="3" t="s">
        <v>48</v>
      </c>
      <c r="E8" s="15">
        <v>40140</v>
      </c>
      <c r="F8" s="21"/>
    </row>
    <row r="9" spans="1:6" ht="24" customHeight="1">
      <c r="A9" s="21" t="s">
        <v>111</v>
      </c>
      <c r="B9" s="15">
        <v>20000</v>
      </c>
      <c r="C9" s="23"/>
      <c r="D9" s="3" t="s">
        <v>109</v>
      </c>
      <c r="E9" s="15">
        <f>3715+50000+100000+50000+50000</f>
        <v>253715</v>
      </c>
      <c r="F9" s="21"/>
    </row>
    <row r="10" spans="1:6" ht="24" customHeight="1">
      <c r="A10" s="44" t="s">
        <v>117</v>
      </c>
      <c r="B10" s="15">
        <f>176000+20000</f>
        <v>196000</v>
      </c>
      <c r="C10" s="23"/>
      <c r="D10" s="3" t="s">
        <v>88</v>
      </c>
      <c r="E10" s="15">
        <v>60000</v>
      </c>
      <c r="F10" s="21"/>
    </row>
    <row r="11" spans="1:6" ht="24" customHeight="1">
      <c r="A11" s="21"/>
      <c r="B11" s="15"/>
      <c r="C11" s="23"/>
      <c r="D11" s="3" t="s">
        <v>5</v>
      </c>
      <c r="E11" s="15">
        <f>3936+4112+5248+5552+6229+8463+6839+5730+5638+4714+5359+4552</f>
        <v>66372</v>
      </c>
      <c r="F11" s="21"/>
    </row>
    <row r="12" spans="1:6" ht="24" customHeight="1">
      <c r="A12" s="21"/>
      <c r="B12" s="15"/>
      <c r="C12" s="23"/>
      <c r="D12" s="3" t="s">
        <v>6</v>
      </c>
      <c r="E12" s="15">
        <f>3586+3586+3576+3586+3586+3608</f>
        <v>21528</v>
      </c>
      <c r="F12" s="21"/>
    </row>
    <row r="13" spans="1:6" ht="24" customHeight="1">
      <c r="A13" s="21"/>
      <c r="B13" s="15"/>
      <c r="C13" s="23"/>
      <c r="D13" s="3" t="s">
        <v>7</v>
      </c>
      <c r="E13" s="15">
        <f>759+759+759+759+759+759+759+759+759+978+1196+967</f>
        <v>9972</v>
      </c>
      <c r="F13" s="21"/>
    </row>
    <row r="14" spans="1:6" ht="24" customHeight="1">
      <c r="A14" s="21"/>
      <c r="B14" s="15"/>
      <c r="C14" s="23"/>
      <c r="D14" s="3" t="s">
        <v>8</v>
      </c>
      <c r="E14" s="15">
        <f>767+4884+77700+1146</f>
        <v>84497</v>
      </c>
      <c r="F14" s="21" t="s">
        <v>60</v>
      </c>
    </row>
    <row r="15" spans="1:6" ht="24" customHeight="1">
      <c r="A15" s="21"/>
      <c r="B15" s="15"/>
      <c r="C15" s="23"/>
      <c r="D15" s="3" t="s">
        <v>9</v>
      </c>
      <c r="E15" s="15">
        <f>20000+27456+10000</f>
        <v>57456</v>
      </c>
      <c r="F15" s="21" t="s">
        <v>59</v>
      </c>
    </row>
    <row r="16" spans="1:6" ht="24" customHeight="1">
      <c r="A16" s="21"/>
      <c r="B16" s="15"/>
      <c r="C16" s="23"/>
      <c r="D16" s="3" t="s">
        <v>10</v>
      </c>
      <c r="E16" s="15">
        <f>731+7678</f>
        <v>8409</v>
      </c>
      <c r="F16" s="21" t="s">
        <v>63</v>
      </c>
    </row>
    <row r="17" spans="1:6" ht="24" customHeight="1">
      <c r="A17" s="21"/>
      <c r="B17" s="15"/>
      <c r="C17" s="23"/>
      <c r="D17" s="3" t="s">
        <v>11</v>
      </c>
      <c r="E17" s="15">
        <f>70386+7304+3278</f>
        <v>80968</v>
      </c>
      <c r="F17" s="21" t="s">
        <v>39</v>
      </c>
    </row>
    <row r="18" spans="1:6" ht="24" customHeight="1">
      <c r="A18" s="21"/>
      <c r="B18" s="15"/>
      <c r="C18" s="23"/>
      <c r="D18" s="3" t="s">
        <v>14</v>
      </c>
      <c r="E18" s="15">
        <v>30000</v>
      </c>
      <c r="F18" s="21" t="s">
        <v>58</v>
      </c>
    </row>
    <row r="19" spans="1:6" ht="24" customHeight="1">
      <c r="A19" s="21"/>
      <c r="B19" s="15"/>
      <c r="C19" s="23"/>
      <c r="D19" s="3" t="s">
        <v>29</v>
      </c>
      <c r="E19" s="15">
        <f>3000+7436+3000+250+4544+2178+180+550+3162+871+50000</f>
        <v>75171</v>
      </c>
      <c r="F19" s="21" t="s">
        <v>71</v>
      </c>
    </row>
    <row r="20" spans="1:6" ht="24" customHeight="1">
      <c r="A20" s="21"/>
      <c r="B20" s="15"/>
      <c r="C20" s="23"/>
      <c r="D20" s="3" t="s">
        <v>49</v>
      </c>
      <c r="E20" s="15">
        <v>180</v>
      </c>
      <c r="F20" s="21"/>
    </row>
    <row r="21" spans="1:6" ht="24" customHeight="1">
      <c r="A21" s="21"/>
      <c r="B21" s="15"/>
      <c r="C21" s="23"/>
      <c r="D21" s="3" t="s">
        <v>57</v>
      </c>
      <c r="E21" s="15">
        <v>43000</v>
      </c>
      <c r="F21" s="21" t="s">
        <v>56</v>
      </c>
    </row>
    <row r="22" spans="1:6" ht="24" customHeight="1">
      <c r="A22" s="21"/>
      <c r="B22" s="15"/>
      <c r="C22" s="23"/>
      <c r="D22" s="3" t="s">
        <v>34</v>
      </c>
      <c r="E22" s="15">
        <f>5093+3507+4494+3108</f>
        <v>16202</v>
      </c>
      <c r="F22" s="21"/>
    </row>
    <row r="23" spans="1:6" ht="24" customHeight="1">
      <c r="A23" s="21"/>
      <c r="B23" s="15"/>
      <c r="C23" s="23"/>
      <c r="D23" s="3" t="s">
        <v>113</v>
      </c>
      <c r="E23" s="15">
        <f>16830+558690</f>
        <v>575520</v>
      </c>
      <c r="F23" s="21" t="s">
        <v>114</v>
      </c>
    </row>
    <row r="24" spans="1:6" ht="24" customHeight="1">
      <c r="A24" s="24"/>
      <c r="B24" s="25"/>
      <c r="C24" s="26"/>
      <c r="D24" s="27" t="s">
        <v>104</v>
      </c>
      <c r="E24" s="25">
        <v>6820</v>
      </c>
      <c r="F24" s="24" t="s">
        <v>115</v>
      </c>
    </row>
    <row r="25" spans="1:6" ht="24" customHeight="1" thickBot="1">
      <c r="A25" s="24"/>
      <c r="B25" s="25"/>
      <c r="C25" s="26"/>
      <c r="D25" s="27" t="s">
        <v>112</v>
      </c>
      <c r="E25" s="25">
        <v>27000</v>
      </c>
      <c r="F25" s="24" t="s">
        <v>116</v>
      </c>
    </row>
    <row r="26" spans="1:6" ht="24" customHeight="1">
      <c r="A26" s="28" t="s">
        <v>62</v>
      </c>
      <c r="B26" s="29">
        <f>SUM(B4:B25)</f>
        <v>3128472</v>
      </c>
      <c r="C26" s="30"/>
      <c r="D26" s="31" t="s">
        <v>62</v>
      </c>
      <c r="E26" s="29">
        <f>SUM(E3:E25)</f>
        <v>1765233</v>
      </c>
      <c r="F26" s="28"/>
    </row>
    <row r="27" spans="1:6" ht="24" customHeight="1" thickBot="1">
      <c r="A27" s="46"/>
      <c r="B27" s="47"/>
      <c r="C27" s="48"/>
      <c r="D27" s="34" t="s">
        <v>61</v>
      </c>
      <c r="E27" s="33">
        <f>B3+B26-E26</f>
        <v>5100286</v>
      </c>
      <c r="F27" s="32"/>
    </row>
    <row r="28" spans="1:6" ht="24" customHeight="1" thickBot="1">
      <c r="A28" s="35"/>
      <c r="B28" s="36">
        <f>B26+B3</f>
        <v>6865519</v>
      </c>
      <c r="C28" s="37"/>
      <c r="D28" s="38"/>
      <c r="E28" s="36">
        <f>SUM(E26:E27)</f>
        <v>6865519</v>
      </c>
      <c r="F28" s="35"/>
    </row>
    <row r="29" spans="1:6" ht="24" customHeight="1" thickTop="1">
      <c r="A29" s="50" t="s">
        <v>118</v>
      </c>
      <c r="B29" s="50"/>
      <c r="C29" s="50"/>
      <c r="D29" s="50"/>
      <c r="F29" s="39"/>
    </row>
    <row r="30" spans="1:6" ht="18" customHeight="1">
      <c r="D30" s="40"/>
      <c r="E30" s="49" t="s">
        <v>119</v>
      </c>
      <c r="F30" s="49"/>
    </row>
    <row r="31" spans="1:6" ht="12" customHeight="1">
      <c r="D31" s="40"/>
      <c r="F31" s="6"/>
    </row>
    <row r="32" spans="1:6" ht="27" customHeight="1">
      <c r="D32" s="40" t="s">
        <v>64</v>
      </c>
      <c r="E32" s="49"/>
      <c r="F32" s="49"/>
    </row>
    <row r="33" spans="4:6" ht="27" customHeight="1">
      <c r="D33" s="6" t="s">
        <v>65</v>
      </c>
      <c r="F33" s="6"/>
    </row>
    <row r="34" spans="4:6" ht="27" customHeight="1">
      <c r="D34" s="6" t="s">
        <v>65</v>
      </c>
      <c r="F34" s="6"/>
    </row>
    <row r="35" spans="4:6" ht="27" customHeight="1">
      <c r="D35" s="40" t="s">
        <v>66</v>
      </c>
      <c r="F35" s="6"/>
    </row>
    <row r="36" spans="4:6" ht="24.75" customHeight="1">
      <c r="D36" s="40" t="s">
        <v>66</v>
      </c>
      <c r="F36" s="6"/>
    </row>
    <row r="37" spans="4:6">
      <c r="F37" s="6"/>
    </row>
    <row r="38" spans="4:6">
      <c r="F38" s="6"/>
    </row>
    <row r="39" spans="4:6">
      <c r="F39" s="6"/>
    </row>
    <row r="40" spans="4:6">
      <c r="F40" s="6"/>
    </row>
    <row r="41" spans="4:6">
      <c r="F41" s="6"/>
    </row>
    <row r="42" spans="4:6">
      <c r="F42" s="6"/>
    </row>
    <row r="43" spans="4:6">
      <c r="F43" s="6"/>
    </row>
    <row r="44" spans="4:6">
      <c r="F44" s="6"/>
    </row>
    <row r="45" spans="4:6">
      <c r="F45" s="6"/>
    </row>
    <row r="46" spans="4:6">
      <c r="F46" s="6"/>
    </row>
    <row r="47" spans="4:6">
      <c r="F47" s="6"/>
    </row>
    <row r="48" spans="4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</sheetData>
  <mergeCells count="4">
    <mergeCell ref="A27:C27"/>
    <mergeCell ref="E30:F30"/>
    <mergeCell ref="A29:D29"/>
    <mergeCell ref="E32:F32"/>
  </mergeCells>
  <phoneticPr fontId="1"/>
  <pageMargins left="0.70866141732283472" right="0.70866141732283472" top="0.39370078740157483" bottom="0.43307086614173229" header="0.31496062992125984" footer="0.31496062992125984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6"/>
  <sheetViews>
    <sheetView topLeftCell="A7" zoomScaleNormal="100" workbookViewId="0">
      <selection activeCell="I13" sqref="I13"/>
    </sheetView>
  </sheetViews>
  <sheetFormatPr defaultRowHeight="13.5"/>
  <cols>
    <col min="1" max="1" width="12.625" customWidth="1"/>
    <col min="2" max="2" width="12.625" style="13" customWidth="1"/>
    <col min="3" max="3" width="12" style="13" customWidth="1"/>
    <col min="4" max="4" width="17.5" style="6" customWidth="1"/>
    <col min="5" max="5" width="12.625" style="13" customWidth="1"/>
    <col min="6" max="6" width="21.5" style="7" customWidth="1"/>
  </cols>
  <sheetData>
    <row r="1" spans="1:6" ht="39" customHeight="1">
      <c r="A1" t="s">
        <v>120</v>
      </c>
      <c r="F1" s="19"/>
    </row>
    <row r="2" spans="1:6" ht="24" customHeight="1">
      <c r="A2" s="20" t="s">
        <v>0</v>
      </c>
      <c r="B2" s="14" t="s">
        <v>1</v>
      </c>
      <c r="C2" s="22" t="s">
        <v>51</v>
      </c>
      <c r="D2" s="2" t="s">
        <v>0</v>
      </c>
      <c r="E2" s="14" t="s">
        <v>2</v>
      </c>
      <c r="F2" s="20" t="s">
        <v>12</v>
      </c>
    </row>
    <row r="3" spans="1:6" ht="24" customHeight="1">
      <c r="A3" s="43" t="s">
        <v>69</v>
      </c>
      <c r="B3" s="15">
        <v>1923018</v>
      </c>
      <c r="C3" s="23"/>
      <c r="D3" s="3" t="s">
        <v>67</v>
      </c>
      <c r="E3" s="15">
        <v>31339</v>
      </c>
      <c r="F3" s="21"/>
    </row>
    <row r="4" spans="1:6" ht="24" customHeight="1">
      <c r="A4" s="21" t="s">
        <v>44</v>
      </c>
      <c r="B4" s="15">
        <v>904</v>
      </c>
      <c r="C4" s="23"/>
      <c r="D4" s="3"/>
      <c r="E4" s="15"/>
      <c r="F4" s="21"/>
    </row>
    <row r="5" spans="1:6" ht="24" customHeight="1">
      <c r="A5" s="21"/>
      <c r="B5" s="15"/>
      <c r="C5" s="23"/>
      <c r="D5" s="3"/>
      <c r="E5" s="15"/>
      <c r="F5" s="21"/>
    </row>
    <row r="6" spans="1:6" ht="24" customHeight="1">
      <c r="A6" s="21"/>
      <c r="B6" s="15"/>
      <c r="C6" s="23"/>
      <c r="D6" s="3"/>
      <c r="E6" s="15"/>
      <c r="F6" s="21"/>
    </row>
    <row r="7" spans="1:6" ht="24" customHeight="1" thickBot="1">
      <c r="A7" s="24"/>
      <c r="B7" s="25"/>
      <c r="C7" s="26"/>
      <c r="D7" s="27"/>
      <c r="E7" s="25"/>
      <c r="F7" s="24"/>
    </row>
    <row r="8" spans="1:6" ht="24" customHeight="1">
      <c r="A8" s="28" t="s">
        <v>62</v>
      </c>
      <c r="B8" s="29">
        <f>SUM(B4:B7)</f>
        <v>904</v>
      </c>
      <c r="C8" s="30"/>
      <c r="D8" s="31" t="s">
        <v>62</v>
      </c>
      <c r="E8" s="29">
        <f>SUM(E3:E7)</f>
        <v>31339</v>
      </c>
      <c r="F8" s="28"/>
    </row>
    <row r="9" spans="1:6" ht="24" customHeight="1" thickBot="1">
      <c r="A9" s="46"/>
      <c r="B9" s="47"/>
      <c r="C9" s="48"/>
      <c r="D9" s="34" t="s">
        <v>68</v>
      </c>
      <c r="E9" s="33">
        <f>B3+B8-E8</f>
        <v>1892583</v>
      </c>
      <c r="F9" s="32"/>
    </row>
    <row r="10" spans="1:6" ht="24" customHeight="1" thickBot="1">
      <c r="A10" s="35"/>
      <c r="B10" s="36">
        <f>B8+B3</f>
        <v>1923922</v>
      </c>
      <c r="C10" s="37"/>
      <c r="D10" s="38"/>
      <c r="E10" s="36">
        <f>SUM(E8:E9)</f>
        <v>1923922</v>
      </c>
      <c r="F10" s="35"/>
    </row>
    <row r="11" spans="1:6" ht="24" customHeight="1" thickTop="1">
      <c r="A11" s="39"/>
      <c r="B11" s="41"/>
      <c r="C11" s="41"/>
      <c r="D11" s="39"/>
      <c r="E11" s="41"/>
      <c r="F11" s="39"/>
    </row>
    <row r="12" spans="1:6" ht="35.25" customHeight="1">
      <c r="A12" t="s">
        <v>122</v>
      </c>
      <c r="B12" s="42"/>
      <c r="C12" s="42"/>
      <c r="D12" s="19"/>
      <c r="E12" s="42"/>
      <c r="F12" s="19"/>
    </row>
    <row r="13" spans="1:6" ht="24" customHeight="1">
      <c r="A13" s="20" t="s">
        <v>0</v>
      </c>
      <c r="B13" s="14" t="s">
        <v>1</v>
      </c>
      <c r="C13" s="22" t="s">
        <v>51</v>
      </c>
      <c r="D13" s="2" t="s">
        <v>0</v>
      </c>
      <c r="E13" s="14" t="s">
        <v>2</v>
      </c>
      <c r="F13" s="20" t="s">
        <v>12</v>
      </c>
    </row>
    <row r="14" spans="1:6" ht="24" customHeight="1">
      <c r="A14" s="43" t="s">
        <v>69</v>
      </c>
      <c r="B14" s="15">
        <v>31688</v>
      </c>
      <c r="C14" s="23"/>
      <c r="D14" s="3" t="s">
        <v>67</v>
      </c>
      <c r="E14" s="15">
        <v>31284</v>
      </c>
      <c r="F14" s="21"/>
    </row>
    <row r="15" spans="1:6" ht="24" customHeight="1">
      <c r="A15" s="21"/>
      <c r="B15" s="15"/>
      <c r="C15" s="23"/>
      <c r="D15" s="3"/>
      <c r="E15" s="15"/>
      <c r="F15" s="21"/>
    </row>
    <row r="16" spans="1:6" ht="24" customHeight="1">
      <c r="A16" s="21"/>
      <c r="B16" s="15"/>
      <c r="C16" s="23"/>
      <c r="D16" s="3"/>
      <c r="E16" s="15"/>
      <c r="F16" s="21"/>
    </row>
    <row r="17" spans="1:6" ht="24" customHeight="1">
      <c r="A17" s="21"/>
      <c r="B17" s="15"/>
      <c r="C17" s="23"/>
      <c r="D17" s="3"/>
      <c r="E17" s="15"/>
      <c r="F17" s="21"/>
    </row>
    <row r="18" spans="1:6" ht="24" customHeight="1" thickBot="1">
      <c r="A18" s="24"/>
      <c r="B18" s="25"/>
      <c r="C18" s="26"/>
      <c r="D18" s="27"/>
      <c r="E18" s="25"/>
      <c r="F18" s="24"/>
    </row>
    <row r="19" spans="1:6" ht="24" customHeight="1">
      <c r="A19" s="28" t="s">
        <v>62</v>
      </c>
      <c r="B19" s="29">
        <f>SUM(B15:B18)</f>
        <v>0</v>
      </c>
      <c r="C19" s="30"/>
      <c r="D19" s="31" t="s">
        <v>62</v>
      </c>
      <c r="E19" s="29">
        <f>SUM(E14:E18)</f>
        <v>31284</v>
      </c>
      <c r="F19" s="28"/>
    </row>
    <row r="20" spans="1:6" ht="24" customHeight="1" thickBot="1">
      <c r="A20" s="46"/>
      <c r="B20" s="47"/>
      <c r="C20" s="48"/>
      <c r="D20" s="34" t="s">
        <v>68</v>
      </c>
      <c r="E20" s="33">
        <f>B14+B19-E19</f>
        <v>404</v>
      </c>
      <c r="F20" s="32"/>
    </row>
    <row r="21" spans="1:6" ht="24" customHeight="1" thickBot="1">
      <c r="A21" s="35"/>
      <c r="B21" s="36">
        <f>B19+B14</f>
        <v>31688</v>
      </c>
      <c r="C21" s="37"/>
      <c r="D21" s="38"/>
      <c r="E21" s="36">
        <f>SUM(E19:E20)</f>
        <v>31688</v>
      </c>
      <c r="F21" s="35"/>
    </row>
    <row r="22" spans="1:6" ht="14.25" thickTop="1">
      <c r="F22" s="6"/>
    </row>
    <row r="23" spans="1:6" ht="35.25" customHeight="1">
      <c r="A23" t="s">
        <v>121</v>
      </c>
      <c r="B23" s="42"/>
      <c r="C23" s="42"/>
      <c r="D23" s="19"/>
      <c r="E23" s="42"/>
      <c r="F23" s="19"/>
    </row>
    <row r="24" spans="1:6" ht="24" customHeight="1">
      <c r="A24" s="20" t="s">
        <v>0</v>
      </c>
      <c r="B24" s="14" t="s">
        <v>1</v>
      </c>
      <c r="C24" s="22" t="s">
        <v>12</v>
      </c>
      <c r="D24" s="2" t="s">
        <v>0</v>
      </c>
      <c r="E24" s="14" t="s">
        <v>2</v>
      </c>
      <c r="F24" s="20" t="s">
        <v>12</v>
      </c>
    </row>
    <row r="25" spans="1:6" ht="24" customHeight="1">
      <c r="A25" s="43" t="s">
        <v>69</v>
      </c>
      <c r="B25" s="15">
        <v>7201427</v>
      </c>
      <c r="C25" s="23"/>
      <c r="D25" s="3" t="s">
        <v>73</v>
      </c>
      <c r="E25" s="15">
        <v>84920</v>
      </c>
      <c r="F25" s="21"/>
    </row>
    <row r="26" spans="1:6" ht="24" customHeight="1">
      <c r="A26" s="21" t="s">
        <v>74</v>
      </c>
      <c r="B26" s="15">
        <v>823</v>
      </c>
      <c r="C26" s="23"/>
      <c r="D26" s="3"/>
      <c r="E26" s="15"/>
      <c r="F26" s="21"/>
    </row>
    <row r="27" spans="1:6" ht="24" customHeight="1">
      <c r="A27" s="21"/>
      <c r="B27" s="15"/>
      <c r="C27" s="23"/>
      <c r="D27" s="3"/>
      <c r="E27" s="15"/>
      <c r="F27" s="21"/>
    </row>
    <row r="28" spans="1:6" ht="24" customHeight="1">
      <c r="A28" s="21"/>
      <c r="B28" s="15"/>
      <c r="C28" s="23"/>
      <c r="D28" s="3"/>
      <c r="E28" s="15"/>
      <c r="F28" s="21"/>
    </row>
    <row r="29" spans="1:6" ht="24" customHeight="1">
      <c r="A29" s="21"/>
      <c r="B29" s="15"/>
      <c r="C29" s="23"/>
      <c r="D29" s="3"/>
      <c r="E29" s="15"/>
      <c r="F29" s="21"/>
    </row>
    <row r="30" spans="1:6" ht="24" customHeight="1" thickBot="1">
      <c r="A30" s="24"/>
      <c r="B30" s="25"/>
      <c r="C30" s="26"/>
      <c r="D30" s="27"/>
      <c r="E30" s="25"/>
      <c r="F30" s="24"/>
    </row>
    <row r="31" spans="1:6" ht="24" customHeight="1">
      <c r="A31" s="28" t="s">
        <v>62</v>
      </c>
      <c r="B31" s="29">
        <f>SUM(B26:B30)</f>
        <v>823</v>
      </c>
      <c r="C31" s="30"/>
      <c r="D31" s="31" t="s">
        <v>62</v>
      </c>
      <c r="E31" s="29">
        <f>SUM(E25:E30)</f>
        <v>84920</v>
      </c>
      <c r="F31" s="28"/>
    </row>
    <row r="32" spans="1:6" ht="24" customHeight="1" thickBot="1">
      <c r="A32" s="46"/>
      <c r="B32" s="47"/>
      <c r="C32" s="48"/>
      <c r="D32" s="34" t="s">
        <v>68</v>
      </c>
      <c r="E32" s="33">
        <f>B25+B31-E31</f>
        <v>7117330</v>
      </c>
      <c r="F32" s="32"/>
    </row>
    <row r="33" spans="1:6" ht="24" customHeight="1" thickBot="1">
      <c r="A33" s="35"/>
      <c r="B33" s="36">
        <f>B31+B25</f>
        <v>7202250</v>
      </c>
      <c r="C33" s="37"/>
      <c r="D33" s="38"/>
      <c r="E33" s="36">
        <f>SUM(E31:E32)</f>
        <v>7202250</v>
      </c>
      <c r="F33" s="35"/>
    </row>
    <row r="34" spans="1:6" ht="14.25" thickTop="1">
      <c r="F34" s="6"/>
    </row>
    <row r="35" spans="1:6">
      <c r="F35" s="6"/>
    </row>
    <row r="36" spans="1:6">
      <c r="F36" s="6"/>
    </row>
    <row r="37" spans="1:6">
      <c r="F37" s="6"/>
    </row>
    <row r="38" spans="1:6">
      <c r="F38" s="6"/>
    </row>
    <row r="39" spans="1:6">
      <c r="F39" s="6"/>
    </row>
    <row r="40" spans="1:6">
      <c r="F40" s="6"/>
    </row>
    <row r="41" spans="1:6">
      <c r="F41" s="6"/>
    </row>
    <row r="42" spans="1:6">
      <c r="F42" s="6"/>
    </row>
    <row r="43" spans="1:6">
      <c r="F43" s="6"/>
    </row>
    <row r="44" spans="1:6">
      <c r="F44" s="6"/>
    </row>
    <row r="45" spans="1:6">
      <c r="F45" s="6"/>
    </row>
    <row r="46" spans="1:6">
      <c r="F46" s="6"/>
    </row>
    <row r="47" spans="1:6">
      <c r="F47" s="6"/>
    </row>
    <row r="48" spans="1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</sheetData>
  <mergeCells count="3">
    <mergeCell ref="A32:C32"/>
    <mergeCell ref="A9:C9"/>
    <mergeCell ref="A20:C20"/>
  </mergeCells>
  <phoneticPr fontId="1"/>
  <pageMargins left="0.70866141732283472" right="0.70866141732283472" top="0.39370078740157483" bottom="0.43307086614173229" header="0.31496062992125984" footer="0.31496062992125984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zoomScale="98" zoomScaleNormal="98" workbookViewId="0">
      <selection activeCell="G14" sqref="G14"/>
    </sheetView>
  </sheetViews>
  <sheetFormatPr defaultRowHeight="13.5"/>
  <cols>
    <col min="1" max="1" width="17.625" customWidth="1"/>
    <col min="2" max="3" width="12.625" style="13" customWidth="1"/>
    <col min="4" max="4" width="12.625" customWidth="1"/>
    <col min="5" max="5" width="18.25" customWidth="1"/>
  </cols>
  <sheetData>
    <row r="1" spans="1:5" ht="31.5" customHeight="1">
      <c r="A1" t="s">
        <v>16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'4'!D20</f>
        <v>3753339</v>
      </c>
      <c r="E3" s="3"/>
    </row>
    <row r="4" spans="1:5" ht="24" customHeight="1">
      <c r="A4" s="21" t="s">
        <v>24</v>
      </c>
      <c r="B4" s="15">
        <v>189000</v>
      </c>
      <c r="C4" s="15"/>
      <c r="D4" s="18">
        <f>D3+B4-C4</f>
        <v>3942339</v>
      </c>
      <c r="E4" s="3"/>
    </row>
    <row r="5" spans="1:5" ht="24" customHeight="1">
      <c r="A5" s="21" t="s">
        <v>15</v>
      </c>
      <c r="B5" s="15">
        <v>6500</v>
      </c>
      <c r="C5" s="15"/>
      <c r="D5" s="18">
        <f t="shared" ref="D5:D13" si="0">D4+B5-C5</f>
        <v>3948839</v>
      </c>
      <c r="E5" s="3"/>
    </row>
    <row r="6" spans="1:5" ht="24" customHeight="1">
      <c r="A6" s="21" t="s">
        <v>5</v>
      </c>
      <c r="B6" s="15"/>
      <c r="C6" s="15">
        <v>4112</v>
      </c>
      <c r="D6" s="18">
        <f t="shared" si="0"/>
        <v>3944727</v>
      </c>
      <c r="E6" s="3"/>
    </row>
    <row r="7" spans="1:5" ht="24" customHeight="1">
      <c r="A7" s="21" t="s">
        <v>6</v>
      </c>
      <c r="B7" s="15"/>
      <c r="C7" s="15">
        <v>3586</v>
      </c>
      <c r="D7" s="18">
        <f t="shared" si="0"/>
        <v>3941141</v>
      </c>
      <c r="E7" s="3"/>
    </row>
    <row r="8" spans="1:5" ht="24" customHeight="1">
      <c r="A8" s="21" t="s">
        <v>7</v>
      </c>
      <c r="B8" s="15"/>
      <c r="C8" s="15">
        <v>759</v>
      </c>
      <c r="D8" s="18">
        <f t="shared" si="0"/>
        <v>3940382</v>
      </c>
      <c r="E8" s="3"/>
    </row>
    <row r="9" spans="1:5" ht="24" customHeight="1">
      <c r="A9" s="21" t="s">
        <v>31</v>
      </c>
      <c r="B9" s="15"/>
      <c r="C9" s="15">
        <v>111500</v>
      </c>
      <c r="D9" s="18">
        <f t="shared" si="0"/>
        <v>3828882</v>
      </c>
      <c r="E9" s="3"/>
    </row>
    <row r="10" spans="1:5" ht="24" customHeight="1">
      <c r="A10" s="21" t="s">
        <v>32</v>
      </c>
      <c r="B10" s="15"/>
      <c r="C10" s="15">
        <v>39964</v>
      </c>
      <c r="D10" s="18">
        <f t="shared" si="0"/>
        <v>3788918</v>
      </c>
      <c r="E10" s="3"/>
    </row>
    <row r="11" spans="1:5" ht="24" customHeight="1">
      <c r="A11" s="21" t="s">
        <v>33</v>
      </c>
      <c r="B11" s="15"/>
      <c r="C11" s="15">
        <v>39964</v>
      </c>
      <c r="D11" s="18">
        <f t="shared" si="0"/>
        <v>3748954</v>
      </c>
      <c r="E11" s="3"/>
    </row>
    <row r="12" spans="1:5" ht="24" customHeight="1">
      <c r="A12" s="21" t="s">
        <v>108</v>
      </c>
      <c r="B12" s="15"/>
      <c r="C12" s="15">
        <v>16830</v>
      </c>
      <c r="D12" s="18">
        <f t="shared" si="0"/>
        <v>3732124</v>
      </c>
      <c r="E12" s="3"/>
    </row>
    <row r="13" spans="1:5" ht="24" customHeight="1">
      <c r="A13" s="21" t="s">
        <v>109</v>
      </c>
      <c r="B13" s="15"/>
      <c r="C13" s="15">
        <v>50000</v>
      </c>
      <c r="D13" s="18">
        <f t="shared" si="0"/>
        <v>3682124</v>
      </c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>
        <f>SUM(B4:B17)</f>
        <v>195500</v>
      </c>
      <c r="C18" s="15">
        <f>SUM(C4:C17)</f>
        <v>266715</v>
      </c>
      <c r="D18" s="18">
        <f>D3+B18-C18</f>
        <v>3682124</v>
      </c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>
      <selection activeCell="J7" sqref="J7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17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'5'!D18</f>
        <v>3682124</v>
      </c>
      <c r="E3" s="3"/>
    </row>
    <row r="4" spans="1:5" ht="24" customHeight="1">
      <c r="A4" s="21" t="s">
        <v>24</v>
      </c>
      <c r="B4" s="15">
        <v>191400</v>
      </c>
      <c r="C4" s="15"/>
      <c r="D4" s="18">
        <f>D3+B4-C4</f>
        <v>3873524</v>
      </c>
      <c r="E4" s="3"/>
    </row>
    <row r="5" spans="1:5" ht="24" customHeight="1">
      <c r="A5" s="21" t="s">
        <v>15</v>
      </c>
      <c r="B5" s="15">
        <v>0</v>
      </c>
      <c r="C5" s="15"/>
      <c r="D5" s="18">
        <f t="shared" ref="D5:D9" si="0">D4+B5-C5</f>
        <v>3873524</v>
      </c>
      <c r="E5" s="3"/>
    </row>
    <row r="6" spans="1:5" ht="24" customHeight="1">
      <c r="A6" s="21" t="s">
        <v>5</v>
      </c>
      <c r="B6" s="15"/>
      <c r="C6" s="15">
        <v>5248</v>
      </c>
      <c r="D6" s="18">
        <f t="shared" si="0"/>
        <v>3868276</v>
      </c>
      <c r="E6" s="3"/>
    </row>
    <row r="7" spans="1:5" ht="24" customHeight="1">
      <c r="A7" s="21" t="s">
        <v>7</v>
      </c>
      <c r="B7" s="15"/>
      <c r="C7" s="15">
        <v>759</v>
      </c>
      <c r="D7" s="18">
        <f t="shared" si="0"/>
        <v>3867517</v>
      </c>
      <c r="E7" s="3"/>
    </row>
    <row r="8" spans="1:5" ht="24" customHeight="1">
      <c r="A8" s="21" t="s">
        <v>11</v>
      </c>
      <c r="B8" s="15"/>
      <c r="C8" s="15">
        <v>70386</v>
      </c>
      <c r="D8" s="18">
        <f t="shared" si="0"/>
        <v>3797131</v>
      </c>
      <c r="E8" s="3" t="s">
        <v>86</v>
      </c>
    </row>
    <row r="9" spans="1:5" ht="24" customHeight="1">
      <c r="A9" s="21"/>
      <c r="B9" s="15"/>
      <c r="C9" s="15"/>
      <c r="D9" s="18"/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191400</v>
      </c>
      <c r="C19" s="15">
        <f>SUM(C4:C18)</f>
        <v>76393</v>
      </c>
      <c r="D19" s="18">
        <f>D3+B19-C19</f>
        <v>3797131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topLeftCell="A4" zoomScaleNormal="100" workbookViewId="0">
      <selection activeCell="C9" sqref="C9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18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'6'!D19</f>
        <v>3797131</v>
      </c>
      <c r="E3" s="3"/>
    </row>
    <row r="4" spans="1:5" ht="24" customHeight="1">
      <c r="A4" s="21" t="s">
        <v>24</v>
      </c>
      <c r="B4" s="15">
        <v>272200</v>
      </c>
      <c r="C4" s="15"/>
      <c r="D4" s="18">
        <f>D3+B4-C4</f>
        <v>4069331</v>
      </c>
      <c r="E4" s="3"/>
    </row>
    <row r="5" spans="1:5" ht="24" customHeight="1">
      <c r="A5" s="21" t="s">
        <v>15</v>
      </c>
      <c r="B5" s="15">
        <v>8500</v>
      </c>
      <c r="C5" s="15"/>
      <c r="D5" s="18">
        <f t="shared" ref="D5:D14" si="0">D4+B5-C5</f>
        <v>4077831</v>
      </c>
      <c r="E5" s="3"/>
    </row>
    <row r="6" spans="1:5" ht="24" customHeight="1">
      <c r="A6" s="21" t="s">
        <v>5</v>
      </c>
      <c r="B6" s="15"/>
      <c r="C6" s="15">
        <v>5552</v>
      </c>
      <c r="D6" s="18">
        <f t="shared" si="0"/>
        <v>4072279</v>
      </c>
      <c r="E6" s="3"/>
    </row>
    <row r="7" spans="1:5" ht="24" customHeight="1">
      <c r="A7" s="21" t="s">
        <v>6</v>
      </c>
      <c r="B7" s="15"/>
      <c r="C7" s="15">
        <v>3586</v>
      </c>
      <c r="D7" s="18">
        <f t="shared" si="0"/>
        <v>4068693</v>
      </c>
      <c r="E7" s="3"/>
    </row>
    <row r="8" spans="1:5" ht="24" customHeight="1">
      <c r="A8" s="21" t="s">
        <v>7</v>
      </c>
      <c r="B8" s="15"/>
      <c r="C8" s="15">
        <v>759</v>
      </c>
      <c r="D8" s="18">
        <f t="shared" si="0"/>
        <v>4067934</v>
      </c>
      <c r="E8" s="3"/>
    </row>
    <row r="9" spans="1:5" ht="24" customHeight="1">
      <c r="A9" s="21" t="s">
        <v>34</v>
      </c>
      <c r="B9" s="15"/>
      <c r="C9" s="15">
        <v>5093</v>
      </c>
      <c r="D9" s="18">
        <f t="shared" si="0"/>
        <v>4062841</v>
      </c>
      <c r="E9" s="3" t="s">
        <v>35</v>
      </c>
    </row>
    <row r="10" spans="1:5" ht="24" customHeight="1">
      <c r="A10" s="21" t="s">
        <v>37</v>
      </c>
      <c r="B10" s="15"/>
      <c r="C10" s="15">
        <v>3507</v>
      </c>
      <c r="D10" s="18">
        <f t="shared" si="0"/>
        <v>4059334</v>
      </c>
      <c r="E10" s="3" t="s">
        <v>37</v>
      </c>
    </row>
    <row r="11" spans="1:5" ht="24" customHeight="1">
      <c r="A11" s="21" t="s">
        <v>37</v>
      </c>
      <c r="B11" s="15"/>
      <c r="C11" s="15">
        <v>4494</v>
      </c>
      <c r="D11" s="18">
        <f t="shared" si="0"/>
        <v>4054840</v>
      </c>
      <c r="E11" s="3" t="s">
        <v>37</v>
      </c>
    </row>
    <row r="12" spans="1:5" ht="24" customHeight="1">
      <c r="A12" s="21" t="s">
        <v>36</v>
      </c>
      <c r="B12" s="15"/>
      <c r="C12" s="15">
        <v>3108</v>
      </c>
      <c r="D12" s="18">
        <f t="shared" si="0"/>
        <v>4051732</v>
      </c>
      <c r="E12" s="3" t="s">
        <v>36</v>
      </c>
    </row>
    <row r="13" spans="1:5" ht="24" customHeight="1">
      <c r="A13" s="43" t="s">
        <v>87</v>
      </c>
      <c r="B13" s="15"/>
      <c r="C13" s="15">
        <v>49955</v>
      </c>
      <c r="D13" s="54">
        <f t="shared" si="0"/>
        <v>4001777</v>
      </c>
      <c r="E13" s="3"/>
    </row>
    <row r="14" spans="1:5" ht="24" customHeight="1">
      <c r="A14" s="43" t="s">
        <v>88</v>
      </c>
      <c r="B14" s="15"/>
      <c r="C14" s="15">
        <v>60000</v>
      </c>
      <c r="D14" s="54">
        <f t="shared" si="0"/>
        <v>3941777</v>
      </c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280700</v>
      </c>
      <c r="C20" s="15">
        <f>SUM(C4:C19)</f>
        <v>136054</v>
      </c>
      <c r="D20" s="18">
        <f>D3+B20-C20</f>
        <v>3941777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"/>
  <sheetViews>
    <sheetView zoomScaleNormal="100" workbookViewId="0">
      <selection activeCell="J8" sqref="J8"/>
    </sheetView>
  </sheetViews>
  <sheetFormatPr defaultRowHeight="13.5"/>
  <cols>
    <col min="1" max="1" width="16.7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19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'7'!D20</f>
        <v>3941777</v>
      </c>
      <c r="E3" s="3"/>
    </row>
    <row r="4" spans="1:5" ht="24" customHeight="1">
      <c r="A4" s="21" t="s">
        <v>24</v>
      </c>
      <c r="B4" s="15">
        <v>289500</v>
      </c>
      <c r="C4" s="15"/>
      <c r="D4" s="18">
        <f>D3+B4-C4</f>
        <v>4231277</v>
      </c>
      <c r="E4" s="3"/>
    </row>
    <row r="5" spans="1:5" ht="24" customHeight="1">
      <c r="A5" s="21" t="s">
        <v>15</v>
      </c>
      <c r="B5" s="15">
        <v>6000</v>
      </c>
      <c r="C5" s="15"/>
      <c r="D5" s="18">
        <f t="shared" ref="D5:D9" si="0">D4+B5-C5</f>
        <v>4237277</v>
      </c>
      <c r="E5" s="3"/>
    </row>
    <row r="6" spans="1:5" ht="24" customHeight="1">
      <c r="A6" s="21" t="s">
        <v>5</v>
      </c>
      <c r="B6" s="15"/>
      <c r="C6" s="15">
        <v>6229</v>
      </c>
      <c r="D6" s="18">
        <f t="shared" si="0"/>
        <v>4231048</v>
      </c>
      <c r="E6" s="3"/>
    </row>
    <row r="7" spans="1:5" ht="24" customHeight="1">
      <c r="A7" s="21" t="s">
        <v>7</v>
      </c>
      <c r="B7" s="15"/>
      <c r="C7" s="15">
        <v>759</v>
      </c>
      <c r="D7" s="18">
        <f t="shared" si="0"/>
        <v>4230289</v>
      </c>
      <c r="E7" s="3"/>
    </row>
    <row r="8" spans="1:5" ht="24" customHeight="1">
      <c r="A8" s="21" t="s">
        <v>44</v>
      </c>
      <c r="B8" s="15">
        <v>178</v>
      </c>
      <c r="C8" s="15"/>
      <c r="D8" s="18">
        <f t="shared" si="0"/>
        <v>4230467</v>
      </c>
      <c r="E8" s="3"/>
    </row>
    <row r="9" spans="1:5" ht="24" customHeight="1">
      <c r="A9" s="21" t="s">
        <v>89</v>
      </c>
      <c r="B9" s="15"/>
      <c r="C9" s="15">
        <v>40140</v>
      </c>
      <c r="D9" s="18">
        <f t="shared" si="0"/>
        <v>4190327</v>
      </c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>
        <f>SUM(B4:B15)</f>
        <v>295678</v>
      </c>
      <c r="C16" s="15">
        <f>SUM(C4:C15)</f>
        <v>47128</v>
      </c>
      <c r="D16" s="18">
        <f>D3+B16-C16</f>
        <v>4190327</v>
      </c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>
      <selection activeCell="D13" sqref="D13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20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'8'!D16</f>
        <v>4190327</v>
      </c>
      <c r="E3" s="3"/>
    </row>
    <row r="4" spans="1:5" ht="24" customHeight="1">
      <c r="A4" s="21" t="s">
        <v>24</v>
      </c>
      <c r="B4" s="15">
        <v>240300</v>
      </c>
      <c r="C4" s="15"/>
      <c r="D4" s="18">
        <f>D3+B4-C4</f>
        <v>4430627</v>
      </c>
      <c r="E4" s="3"/>
    </row>
    <row r="5" spans="1:5" ht="24" customHeight="1">
      <c r="A5" s="21" t="s">
        <v>15</v>
      </c>
      <c r="B5" s="15">
        <v>15500</v>
      </c>
      <c r="C5" s="15"/>
      <c r="D5" s="18">
        <f t="shared" ref="D5:D11" si="0">D4+B5-C5</f>
        <v>4446127</v>
      </c>
      <c r="E5" s="3"/>
    </row>
    <row r="6" spans="1:5" ht="24" customHeight="1">
      <c r="A6" s="21" t="s">
        <v>5</v>
      </c>
      <c r="B6" s="15"/>
      <c r="C6" s="15">
        <v>8463</v>
      </c>
      <c r="D6" s="18">
        <f t="shared" si="0"/>
        <v>4437664</v>
      </c>
      <c r="E6" s="3"/>
    </row>
    <row r="7" spans="1:5" ht="24" customHeight="1">
      <c r="A7" s="21" t="s">
        <v>6</v>
      </c>
      <c r="B7" s="15"/>
      <c r="C7" s="15">
        <v>3576</v>
      </c>
      <c r="D7" s="18">
        <f t="shared" si="0"/>
        <v>4434088</v>
      </c>
      <c r="E7" s="3"/>
    </row>
    <row r="8" spans="1:5" ht="24" customHeight="1">
      <c r="A8" s="21" t="s">
        <v>7</v>
      </c>
      <c r="B8" s="15"/>
      <c r="C8" s="15">
        <v>759</v>
      </c>
      <c r="D8" s="18">
        <f t="shared" si="0"/>
        <v>4433329</v>
      </c>
      <c r="E8" s="3"/>
    </row>
    <row r="9" spans="1:5" ht="24" customHeight="1">
      <c r="A9" s="21" t="s">
        <v>45</v>
      </c>
      <c r="B9" s="15">
        <v>14544</v>
      </c>
      <c r="C9" s="15"/>
      <c r="D9" s="18">
        <f t="shared" si="0"/>
        <v>4447873</v>
      </c>
      <c r="E9" s="3"/>
    </row>
    <row r="10" spans="1:5" ht="24" customHeight="1">
      <c r="A10" s="21" t="s">
        <v>90</v>
      </c>
      <c r="B10" s="15"/>
      <c r="C10" s="15">
        <v>7304</v>
      </c>
      <c r="D10" s="18">
        <f t="shared" si="0"/>
        <v>4440569</v>
      </c>
      <c r="E10" s="3" t="s">
        <v>91</v>
      </c>
    </row>
    <row r="11" spans="1:5" ht="24" customHeight="1">
      <c r="A11" s="21" t="s">
        <v>83</v>
      </c>
      <c r="B11" s="15"/>
      <c r="C11" s="15">
        <v>7678</v>
      </c>
      <c r="D11" s="18">
        <f t="shared" si="0"/>
        <v>4432891</v>
      </c>
      <c r="E11" s="3" t="s">
        <v>92</v>
      </c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270344</v>
      </c>
      <c r="C20" s="15">
        <f>SUM(C4:C19)</f>
        <v>27780</v>
      </c>
      <c r="D20" s="18">
        <f>D3+B20-C20</f>
        <v>4432891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>
      <selection activeCell="D11" sqref="D11:D12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21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'9'!D20</f>
        <v>4432891</v>
      </c>
      <c r="E3" s="3"/>
    </row>
    <row r="4" spans="1:5" ht="24" customHeight="1">
      <c r="A4" s="21" t="s">
        <v>24</v>
      </c>
      <c r="B4" s="15">
        <v>201000</v>
      </c>
      <c r="C4" s="15"/>
      <c r="D4" s="18">
        <f>D3+B4-C4</f>
        <v>4633891</v>
      </c>
      <c r="E4" s="3"/>
    </row>
    <row r="5" spans="1:5" ht="24" customHeight="1">
      <c r="A5" s="21" t="s">
        <v>15</v>
      </c>
      <c r="B5" s="15">
        <v>2500</v>
      </c>
      <c r="C5" s="15"/>
      <c r="D5" s="18">
        <f t="shared" ref="D5:D12" si="0">D4+B5-C5</f>
        <v>4636391</v>
      </c>
      <c r="E5" s="3"/>
    </row>
    <row r="6" spans="1:5" ht="24" customHeight="1">
      <c r="A6" s="21" t="s">
        <v>5</v>
      </c>
      <c r="B6" s="15"/>
      <c r="C6" s="15">
        <v>6839</v>
      </c>
      <c r="D6" s="18">
        <f t="shared" si="0"/>
        <v>4629552</v>
      </c>
      <c r="E6" s="3"/>
    </row>
    <row r="7" spans="1:5" ht="24" customHeight="1">
      <c r="A7" s="21" t="s">
        <v>7</v>
      </c>
      <c r="B7" s="15"/>
      <c r="C7" s="15">
        <v>759</v>
      </c>
      <c r="D7" s="18">
        <f t="shared" si="0"/>
        <v>4628793</v>
      </c>
      <c r="E7" s="3"/>
    </row>
    <row r="8" spans="1:5" ht="24" customHeight="1">
      <c r="A8" s="21" t="s">
        <v>9</v>
      </c>
      <c r="B8" s="15"/>
      <c r="C8" s="15">
        <v>27456</v>
      </c>
      <c r="D8" s="18">
        <f t="shared" si="0"/>
        <v>4601337</v>
      </c>
      <c r="E8" s="3" t="s">
        <v>38</v>
      </c>
    </row>
    <row r="9" spans="1:5" ht="24" customHeight="1">
      <c r="A9" s="21" t="s">
        <v>29</v>
      </c>
      <c r="B9" s="15"/>
      <c r="C9" s="15">
        <v>3000</v>
      </c>
      <c r="D9" s="18">
        <f t="shared" si="0"/>
        <v>4598337</v>
      </c>
      <c r="E9" s="3" t="s">
        <v>93</v>
      </c>
    </row>
    <row r="10" spans="1:5" ht="24" customHeight="1">
      <c r="A10" s="21" t="s">
        <v>90</v>
      </c>
      <c r="B10" s="15"/>
      <c r="C10" s="15">
        <v>3278</v>
      </c>
      <c r="D10" s="18">
        <f t="shared" si="0"/>
        <v>4595059</v>
      </c>
      <c r="E10" s="3" t="s">
        <v>94</v>
      </c>
    </row>
    <row r="11" spans="1:5" ht="24" customHeight="1">
      <c r="A11" s="21" t="s">
        <v>95</v>
      </c>
      <c r="B11" s="15"/>
      <c r="C11" s="15">
        <v>250</v>
      </c>
      <c r="D11" s="18">
        <f t="shared" si="0"/>
        <v>4594809</v>
      </c>
      <c r="E11" s="3" t="s">
        <v>96</v>
      </c>
    </row>
    <row r="12" spans="1:5" ht="24" customHeight="1">
      <c r="A12" s="21" t="s">
        <v>109</v>
      </c>
      <c r="B12" s="15"/>
      <c r="C12" s="15">
        <v>100000</v>
      </c>
      <c r="D12" s="18">
        <f t="shared" si="0"/>
        <v>4494809</v>
      </c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203500</v>
      </c>
      <c r="C20" s="15">
        <f>SUM(C4:C19)</f>
        <v>141582</v>
      </c>
      <c r="D20" s="18">
        <f>D3+B20-C20</f>
        <v>4494809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zoomScaleNormal="100" workbookViewId="0">
      <selection activeCell="C17" sqref="C17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22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'10'!D20</f>
        <v>4494809</v>
      </c>
      <c r="E3" s="3"/>
    </row>
    <row r="4" spans="1:5" ht="24" customHeight="1">
      <c r="A4" s="21" t="s">
        <v>24</v>
      </c>
      <c r="B4" s="15">
        <v>219500</v>
      </c>
      <c r="C4" s="15"/>
      <c r="D4" s="18">
        <f>D3+B4-C4</f>
        <v>4714309</v>
      </c>
      <c r="E4" s="3"/>
    </row>
    <row r="5" spans="1:5" ht="24" customHeight="1">
      <c r="A5" s="21" t="s">
        <v>15</v>
      </c>
      <c r="B5" s="15">
        <v>4500</v>
      </c>
      <c r="C5" s="15"/>
      <c r="D5" s="18">
        <f t="shared" ref="D5:D14" si="0">D4+B5-C5</f>
        <v>4718809</v>
      </c>
      <c r="E5" s="3"/>
    </row>
    <row r="6" spans="1:5" ht="24" customHeight="1">
      <c r="A6" s="21" t="s">
        <v>5</v>
      </c>
      <c r="B6" s="15"/>
      <c r="C6" s="15">
        <v>5730</v>
      </c>
      <c r="D6" s="18">
        <f t="shared" si="0"/>
        <v>4713079</v>
      </c>
      <c r="E6" s="3"/>
    </row>
    <row r="7" spans="1:5" ht="24" customHeight="1">
      <c r="A7" s="21" t="s">
        <v>6</v>
      </c>
      <c r="B7" s="15"/>
      <c r="C7" s="15">
        <v>3586</v>
      </c>
      <c r="D7" s="18">
        <f t="shared" si="0"/>
        <v>4709493</v>
      </c>
      <c r="E7" s="3"/>
    </row>
    <row r="8" spans="1:5" ht="24" customHeight="1">
      <c r="A8" s="21" t="s">
        <v>7</v>
      </c>
      <c r="B8" s="15"/>
      <c r="C8" s="15">
        <v>759</v>
      </c>
      <c r="D8" s="18">
        <f t="shared" si="0"/>
        <v>4708734</v>
      </c>
      <c r="E8" s="3"/>
    </row>
    <row r="9" spans="1:5" ht="24" customHeight="1">
      <c r="A9" s="21" t="s">
        <v>9</v>
      </c>
      <c r="B9" s="15"/>
      <c r="C9" s="15">
        <v>10000</v>
      </c>
      <c r="D9" s="18">
        <f t="shared" si="0"/>
        <v>4698734</v>
      </c>
      <c r="E9" s="3" t="s">
        <v>25</v>
      </c>
    </row>
    <row r="10" spans="1:5" ht="24" customHeight="1">
      <c r="A10" s="21" t="s">
        <v>70</v>
      </c>
      <c r="B10" s="15"/>
      <c r="C10" s="15">
        <v>77700</v>
      </c>
      <c r="D10" s="18">
        <f t="shared" si="0"/>
        <v>4621034</v>
      </c>
      <c r="E10" s="3" t="s">
        <v>97</v>
      </c>
    </row>
    <row r="11" spans="1:5" ht="24" customHeight="1">
      <c r="A11" s="21" t="s">
        <v>95</v>
      </c>
      <c r="B11" s="15"/>
      <c r="C11" s="15">
        <v>4544</v>
      </c>
      <c r="D11" s="18">
        <f t="shared" si="0"/>
        <v>4616490</v>
      </c>
      <c r="E11" s="3" t="s">
        <v>92</v>
      </c>
    </row>
    <row r="12" spans="1:5" ht="24" customHeight="1">
      <c r="A12" s="21" t="s">
        <v>95</v>
      </c>
      <c r="B12" s="15"/>
      <c r="C12" s="15">
        <v>2178</v>
      </c>
      <c r="D12" s="18">
        <f t="shared" si="0"/>
        <v>4614312</v>
      </c>
      <c r="E12" s="3" t="s">
        <v>92</v>
      </c>
    </row>
    <row r="13" spans="1:5" ht="24" customHeight="1">
      <c r="A13" s="21" t="s">
        <v>95</v>
      </c>
      <c r="B13" s="15"/>
      <c r="C13" s="15">
        <v>180</v>
      </c>
      <c r="D13" s="18">
        <f t="shared" si="0"/>
        <v>4614132</v>
      </c>
      <c r="E13" s="3" t="s">
        <v>98</v>
      </c>
    </row>
    <row r="14" spans="1:5" ht="24" customHeight="1">
      <c r="A14" s="21" t="s">
        <v>107</v>
      </c>
      <c r="B14" s="15">
        <v>20000</v>
      </c>
      <c r="C14" s="15"/>
      <c r="D14" s="18">
        <f t="shared" si="0"/>
        <v>4634132</v>
      </c>
      <c r="E14" s="3"/>
    </row>
    <row r="15" spans="1:5" ht="24" customHeight="1">
      <c r="A15" s="21"/>
      <c r="B15" s="15"/>
      <c r="C15" s="15"/>
      <c r="D15" s="18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>
        <f>SUM(B4:B20)</f>
        <v>244000</v>
      </c>
      <c r="C21" s="15">
        <f>SUM(C4:C20)</f>
        <v>104677</v>
      </c>
      <c r="D21" s="18">
        <f>D3+B21-C21</f>
        <v>4634132</v>
      </c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>
      <c r="A23" s="21"/>
      <c r="B23" s="15"/>
      <c r="C23" s="15"/>
      <c r="D23" s="5"/>
      <c r="E23" s="3"/>
    </row>
    <row r="24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>
      <selection activeCell="D13" sqref="D12:D13"/>
    </sheetView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23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12</v>
      </c>
    </row>
    <row r="3" spans="1:5" ht="24" customHeight="1">
      <c r="A3" s="21" t="s">
        <v>4</v>
      </c>
      <c r="B3" s="15"/>
      <c r="C3" s="15"/>
      <c r="D3" s="18">
        <f>'11'!D21</f>
        <v>4634132</v>
      </c>
      <c r="E3" s="3"/>
    </row>
    <row r="4" spans="1:5" ht="24" customHeight="1">
      <c r="A4" s="21" t="s">
        <v>24</v>
      </c>
      <c r="B4" s="15">
        <v>285300</v>
      </c>
      <c r="C4" s="15"/>
      <c r="D4" s="18">
        <f>D3+B4-C4</f>
        <v>4919432</v>
      </c>
      <c r="E4" s="3"/>
    </row>
    <row r="5" spans="1:5" ht="24" customHeight="1">
      <c r="A5" s="21" t="s">
        <v>15</v>
      </c>
      <c r="B5" s="15">
        <v>10200</v>
      </c>
      <c r="C5" s="15"/>
      <c r="D5" s="18">
        <f t="shared" ref="D5:D9" si="0">D4+B5-C5</f>
        <v>4929632</v>
      </c>
      <c r="E5" s="3"/>
    </row>
    <row r="6" spans="1:5" ht="24" customHeight="1">
      <c r="A6" s="21" t="s">
        <v>5</v>
      </c>
      <c r="B6" s="15"/>
      <c r="C6" s="15">
        <v>5638</v>
      </c>
      <c r="D6" s="18">
        <f t="shared" si="0"/>
        <v>4923994</v>
      </c>
      <c r="E6" s="3"/>
    </row>
    <row r="7" spans="1:5" ht="24" customHeight="1">
      <c r="A7" s="21" t="s">
        <v>7</v>
      </c>
      <c r="B7" s="15"/>
      <c r="C7" s="15">
        <v>759</v>
      </c>
      <c r="D7" s="18">
        <f t="shared" si="0"/>
        <v>4923235</v>
      </c>
      <c r="E7" s="3"/>
    </row>
    <row r="8" spans="1:5" ht="24" customHeight="1">
      <c r="A8" s="21" t="s">
        <v>99</v>
      </c>
      <c r="B8" s="15"/>
      <c r="C8" s="15">
        <v>1146</v>
      </c>
      <c r="D8" s="18">
        <f t="shared" si="0"/>
        <v>4922089</v>
      </c>
      <c r="E8" s="3" t="s">
        <v>100</v>
      </c>
    </row>
    <row r="9" spans="1:5" ht="24" customHeight="1">
      <c r="A9" s="21" t="s">
        <v>95</v>
      </c>
      <c r="B9" s="15"/>
      <c r="C9" s="15">
        <v>550</v>
      </c>
      <c r="D9" s="18">
        <f t="shared" si="0"/>
        <v>4921539</v>
      </c>
      <c r="E9" s="3" t="s">
        <v>101</v>
      </c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295500</v>
      </c>
      <c r="C19" s="15">
        <f>SUM(C4:C18)</f>
        <v>8093</v>
      </c>
      <c r="D19" s="18">
        <f>D3+B19-C19</f>
        <v>4921539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</vt:lpstr>
      <vt:lpstr>2</vt:lpstr>
      <vt:lpstr>3</vt:lpstr>
      <vt:lpstr>合計</vt:lpstr>
      <vt:lpstr>合計 (2)</vt:lpstr>
      <vt:lpstr>Sheet2</vt:lpstr>
      <vt:lpstr>Sheet3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合計!Print_Area</vt:lpstr>
      <vt:lpstr>'合計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cp:lastPrinted>2025-04-13T11:56:05Z</cp:lastPrinted>
  <dcterms:created xsi:type="dcterms:W3CDTF">2024-03-10T08:28:47Z</dcterms:created>
  <dcterms:modified xsi:type="dcterms:W3CDTF">2025-04-13T12:00:40Z</dcterms:modified>
</cp:coreProperties>
</file>