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C\Dropbox\Clonard - Cindy\File for Payroll and Billling\CenterCourt\8 Wellesley\Customer Care\11Aug - 14Sep2025\CentreCourt Worksheet\"/>
    </mc:Choice>
  </mc:AlternateContent>
  <xr:revisionPtr revIDLastSave="0" documentId="13_ncr:1_{A6F4CB24-7DA5-44BC-BE1D-7BE0D667BD0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eekly Timesheet Input" sheetId="1" r:id="rId1"/>
    <sheet name="Details" sheetId="2" r:id="rId2"/>
  </sheets>
  <definedNames>
    <definedName name="_xlnm.Print_Area" localSheetId="0">'Weekly Timesheet Input'!$A$1:$O$73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G73" i="1" l="1"/>
  <c r="H73" i="1"/>
  <c r="I60" i="1" l="1"/>
  <c r="D6" i="1"/>
  <c r="N60" i="1" l="1"/>
  <c r="N71" i="1"/>
  <c r="M71" i="1"/>
  <c r="L71" i="1"/>
  <c r="K71" i="1"/>
  <c r="L60" i="1"/>
  <c r="K60" i="1"/>
  <c r="M60" i="1"/>
  <c r="E16" i="1"/>
  <c r="S33" i="1" s="1"/>
  <c r="F16" i="1"/>
  <c r="S34" i="1" s="1"/>
  <c r="G16" i="1"/>
  <c r="S35" i="1" s="1"/>
  <c r="H16" i="1"/>
  <c r="S36" i="1" s="1"/>
  <c r="E17" i="1"/>
  <c r="S38" i="1" s="1"/>
  <c r="F17" i="1"/>
  <c r="S39" i="1" s="1"/>
  <c r="G17" i="1"/>
  <c r="S40" i="1" s="1"/>
  <c r="H17" i="1"/>
  <c r="S41" i="1" s="1"/>
  <c r="E18" i="1"/>
  <c r="S43" i="1" s="1"/>
  <c r="F18" i="1"/>
  <c r="S44" i="1" s="1"/>
  <c r="G18" i="1"/>
  <c r="S45" i="1" s="1"/>
  <c r="H18" i="1"/>
  <c r="S46" i="1" s="1"/>
  <c r="E19" i="1"/>
  <c r="S48" i="1" s="1"/>
  <c r="F19" i="1"/>
  <c r="S49" i="1" s="1"/>
  <c r="G19" i="1"/>
  <c r="S50" i="1" s="1"/>
  <c r="H19" i="1"/>
  <c r="S51" i="1" s="1"/>
  <c r="G20" i="1"/>
  <c r="S55" i="1" s="1"/>
  <c r="H20" i="1"/>
  <c r="S56" i="1" s="1"/>
  <c r="O71" i="1" l="1"/>
  <c r="O60" i="1"/>
  <c r="G21" i="1"/>
  <c r="H21" i="1"/>
  <c r="D12" i="1"/>
  <c r="D9" i="1"/>
  <c r="D10" i="1"/>
  <c r="D11" i="1"/>
  <c r="D8" i="1"/>
  <c r="D13" i="1" l="1"/>
  <c r="N72" i="1" l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M72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G25" i="1" l="1"/>
  <c r="H25" i="1"/>
  <c r="H28" i="1"/>
  <c r="G28" i="1"/>
  <c r="G27" i="1"/>
  <c r="H27" i="1"/>
  <c r="G26" i="1"/>
  <c r="H26" i="1"/>
  <c r="G24" i="1"/>
  <c r="H24" i="1"/>
  <c r="M73" i="1"/>
  <c r="N73" i="1"/>
  <c r="L34" i="1"/>
  <c r="K34" i="1"/>
  <c r="I34" i="1"/>
  <c r="H29" i="1" l="1"/>
  <c r="G29" i="1"/>
  <c r="L72" i="1"/>
  <c r="K72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E25" i="1" l="1"/>
  <c r="F25" i="1"/>
  <c r="E26" i="1"/>
  <c r="F26" i="1"/>
  <c r="E27" i="1"/>
  <c r="F27" i="1"/>
  <c r="E24" i="1"/>
  <c r="F24" i="1"/>
  <c r="O72" i="1" l="1"/>
  <c r="O70" i="1"/>
  <c r="O69" i="1"/>
  <c r="O68" i="1"/>
  <c r="O67" i="1"/>
  <c r="O66" i="1"/>
  <c r="O65" i="1"/>
  <c r="O64" i="1"/>
  <c r="O63" i="1"/>
  <c r="O62" i="1"/>
  <c r="O61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I72" i="1"/>
  <c r="I70" i="1"/>
  <c r="I69" i="1"/>
  <c r="I68" i="1"/>
  <c r="I67" i="1"/>
  <c r="I66" i="1"/>
  <c r="I65" i="1"/>
  <c r="I64" i="1"/>
  <c r="I63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18" i="1" l="1"/>
  <c r="I17" i="1"/>
  <c r="I25" i="1"/>
  <c r="I19" i="1"/>
  <c r="I27" i="1"/>
  <c r="I16" i="1"/>
  <c r="I24" i="1"/>
  <c r="I26" i="1"/>
  <c r="F73" i="1" l="1"/>
  <c r="F20" i="1"/>
  <c r="S54" i="1" s="1"/>
  <c r="L33" i="1"/>
  <c r="L73" i="1" s="1"/>
  <c r="F28" i="1" l="1"/>
  <c r="F29" i="1" s="1"/>
  <c r="F21" i="1"/>
  <c r="I20" i="1" l="1"/>
  <c r="I21" i="1" s="1"/>
  <c r="I33" i="1"/>
  <c r="I73" i="1" s="1"/>
  <c r="E20" i="1"/>
  <c r="S53" i="1" s="1"/>
  <c r="E73" i="1"/>
  <c r="K33" i="1"/>
  <c r="O33" i="1" s="1"/>
  <c r="O73" i="1" l="1"/>
  <c r="I28" i="1"/>
  <c r="I29" i="1" s="1"/>
  <c r="K73" i="1"/>
  <c r="E28" i="1"/>
  <c r="E29" i="1" s="1"/>
  <c r="E21" i="1"/>
</calcChain>
</file>

<file path=xl/sharedStrings.xml><?xml version="1.0" encoding="utf-8"?>
<sst xmlns="http://schemas.openxmlformats.org/spreadsheetml/2006/main" count="126" uniqueCount="53">
  <si>
    <t>Week Ending:</t>
  </si>
  <si>
    <t>Week Beginning:</t>
  </si>
  <si>
    <t>Regular</t>
  </si>
  <si>
    <t>Employee Name</t>
  </si>
  <si>
    <t>Project:</t>
  </si>
  <si>
    <t>Type of Employee:</t>
  </si>
  <si>
    <t>Project Names</t>
  </si>
  <si>
    <t>Zen King West</t>
  </si>
  <si>
    <t>N/A</t>
  </si>
  <si>
    <t>Transit City East Block</t>
  </si>
  <si>
    <t>Garage</t>
  </si>
  <si>
    <t>Jane</t>
  </si>
  <si>
    <t>Portage</t>
  </si>
  <si>
    <t>Type of Employee</t>
  </si>
  <si>
    <t>#</t>
  </si>
  <si>
    <t xml:space="preserve">Total: </t>
  </si>
  <si>
    <t>Clonard Weekly Timesheet Input for CentreCourt</t>
  </si>
  <si>
    <t>Effective Charge</t>
  </si>
  <si>
    <t>Total</t>
  </si>
  <si>
    <t xml:space="preserve">Assumptions: </t>
  </si>
  <si>
    <t>Handyman</t>
  </si>
  <si>
    <t>Hours Booked (excluding 0.5 hr for lunch)</t>
  </si>
  <si>
    <t>Total # of General Labour</t>
  </si>
  <si>
    <t xml:space="preserve">Component: </t>
  </si>
  <si>
    <t>Total # of Handyman</t>
  </si>
  <si>
    <t>Total # of General Labour Hoist</t>
  </si>
  <si>
    <t>Total # of General Labour Foreman</t>
  </si>
  <si>
    <t>Total # of Handyman Foreman</t>
  </si>
  <si>
    <t>General Labour</t>
  </si>
  <si>
    <t>General Labour Hoist</t>
  </si>
  <si>
    <t>General Labour Foreman</t>
  </si>
  <si>
    <t>Handyman Foreman</t>
  </si>
  <si>
    <t>Sunday / Holiday</t>
  </si>
  <si>
    <t>Sunday/ Holiday Multiplier</t>
  </si>
  <si>
    <t>The Forest Hill</t>
  </si>
  <si>
    <t>55 Mercer</t>
  </si>
  <si>
    <t>199 Church</t>
  </si>
  <si>
    <t>Total Hours</t>
  </si>
  <si>
    <t>Total Cost</t>
  </si>
  <si>
    <t>Total # of Workers</t>
  </si>
  <si>
    <t>Hours</t>
  </si>
  <si>
    <t>Cost</t>
  </si>
  <si>
    <t>Weekday OT</t>
  </si>
  <si>
    <t>Saturday</t>
  </si>
  <si>
    <t>Saturday Multiplier</t>
  </si>
  <si>
    <t>Weekday OT Multiplier</t>
  </si>
  <si>
    <t>For CentreCourt office use</t>
  </si>
  <si>
    <t>8 Wellesley</t>
  </si>
  <si>
    <t>Prime</t>
  </si>
  <si>
    <t>Westline (1100 Sheppard Ave W)</t>
  </si>
  <si>
    <t>252 Church</t>
  </si>
  <si>
    <t>8 Wellesley Customer Care</t>
  </si>
  <si>
    <t>Alex Azuara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</si>
</sst>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800]dddd\,\ mmmm\ dd\,\ yyyy"/>
    <numFmt numFmtId="167" formatCode="0.0"/>
    <numFmt numFmtId="168" formatCode="_(* #,##0_);_(* \(#,##0\);_(* &quot;-&quot;??_);_(@_)"/>
    <numFmt numFmtId="169" formatCode="[$-409]hh:mm:ss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7" fillId="0" borderId="0"/>
  </cellStyleXfs>
  <cellXfs count="88">
    <xf numFmtId="0" fontId="0" fillId="0" borderId="0" xfId="0"/>
    <xf numFmtId="0" fontId="2" fillId="0" borderId="10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0" xfId="0" applyBorder="1"/>
    <xf numFmtId="0" fontId="2" fillId="0" borderId="20" xfId="0" applyFont="1" applyBorder="1"/>
    <xf numFmtId="0" fontId="2" fillId="0" borderId="11" xfId="0" applyFont="1" applyBorder="1"/>
    <xf numFmtId="0" fontId="2" fillId="0" borderId="19" xfId="0" applyFont="1" applyBorder="1"/>
    <xf numFmtId="0" fontId="0" fillId="2" borderId="11" xfId="0" applyFill="1" applyBorder="1" applyProtection="1">
      <protection locked="0"/>
    </xf>
    <xf numFmtId="0" fontId="0" fillId="2" borderId="13" xfId="0" applyFill="1" applyBorder="1" applyProtection="1">
      <protection locked="0"/>
    </xf>
    <xf numFmtId="166" fontId="0" fillId="2" borderId="13" xfId="0" applyNumberFormat="1" applyFill="1" applyBorder="1" applyAlignment="1" applyProtection="1">
      <alignment horizontal="left"/>
      <protection locked="0"/>
    </xf>
    <xf numFmtId="166" fontId="0" fillId="2" borderId="15" xfId="0" applyNumberFormat="1" applyFill="1" applyBorder="1" applyAlignment="1" applyProtection="1">
      <alignment horizontal="left"/>
      <protection locked="0"/>
    </xf>
    <xf numFmtId="0" fontId="0" fillId="2" borderId="6" xfId="0" applyFill="1" applyBorder="1" applyProtection="1">
      <protection locked="0"/>
    </xf>
    <xf numFmtId="0" fontId="3" fillId="0" borderId="0" xfId="0" applyFont="1"/>
    <xf numFmtId="0" fontId="2" fillId="0" borderId="12" xfId="0" applyFont="1" applyBorder="1"/>
    <xf numFmtId="0" fontId="2" fillId="0" borderId="14" xfId="0" applyFont="1" applyBorder="1"/>
    <xf numFmtId="0" fontId="2" fillId="0" borderId="0" xfId="0" applyFont="1"/>
    <xf numFmtId="166" fontId="0" fillId="0" borderId="0" xfId="0" applyNumberFormat="1" applyAlignment="1">
      <alignment horizontal="left"/>
    </xf>
    <xf numFmtId="0" fontId="0" fillId="0" borderId="10" xfId="0" applyBorder="1"/>
    <xf numFmtId="168" fontId="0" fillId="0" borderId="11" xfId="1" applyNumberFormat="1" applyFont="1" applyBorder="1" applyAlignment="1" applyProtection="1">
      <alignment horizontal="left"/>
    </xf>
    <xf numFmtId="168" fontId="0" fillId="0" borderId="13" xfId="1" applyNumberFormat="1" applyFont="1" applyBorder="1" applyAlignment="1" applyProtection="1">
      <alignment horizontal="left"/>
    </xf>
    <xf numFmtId="0" fontId="0" fillId="0" borderId="21" xfId="0" applyBorder="1"/>
    <xf numFmtId="168" fontId="0" fillId="0" borderId="22" xfId="1" applyNumberFormat="1" applyFont="1" applyBorder="1" applyAlignment="1" applyProtection="1">
      <alignment horizontal="left"/>
    </xf>
    <xf numFmtId="168" fontId="0" fillId="0" borderId="15" xfId="0" applyNumberFormat="1" applyBorder="1"/>
    <xf numFmtId="168" fontId="0" fillId="0" borderId="0" xfId="0" applyNumberFormat="1"/>
    <xf numFmtId="0" fontId="2" fillId="0" borderId="28" xfId="0" applyFont="1" applyBorder="1"/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0" fillId="0" borderId="8" xfId="0" applyBorder="1"/>
    <xf numFmtId="0" fontId="2" fillId="0" borderId="29" xfId="0" applyFont="1" applyBorder="1"/>
    <xf numFmtId="0" fontId="2" fillId="0" borderId="30" xfId="0" applyFont="1" applyBorder="1"/>
    <xf numFmtId="0" fontId="0" fillId="0" borderId="26" xfId="0" applyBorder="1"/>
    <xf numFmtId="0" fontId="0" fillId="0" borderId="23" xfId="0" applyBorder="1"/>
    <xf numFmtId="0" fontId="2" fillId="0" borderId="31" xfId="0" applyFont="1" applyBorder="1"/>
    <xf numFmtId="0" fontId="2" fillId="0" borderId="27" xfId="0" applyFont="1" applyBorder="1"/>
    <xf numFmtId="0" fontId="2" fillId="0" borderId="32" xfId="0" applyFont="1" applyBorder="1"/>
    <xf numFmtId="0" fontId="2" fillId="0" borderId="33" xfId="0" applyFont="1" applyBorder="1" applyAlignment="1">
      <alignment horizontal="center" wrapText="1"/>
    </xf>
    <xf numFmtId="164" fontId="0" fillId="0" borderId="8" xfId="2" applyFont="1" applyFill="1" applyBorder="1" applyProtection="1"/>
    <xf numFmtId="164" fontId="0" fillId="0" borderId="0" xfId="2" applyFont="1" applyFill="1" applyBorder="1" applyProtection="1"/>
    <xf numFmtId="164" fontId="2" fillId="0" borderId="30" xfId="2" applyFont="1" applyFill="1" applyBorder="1" applyProtection="1"/>
    <xf numFmtId="164" fontId="0" fillId="0" borderId="26" xfId="2" applyFont="1" applyFill="1" applyBorder="1" applyProtection="1"/>
    <xf numFmtId="164" fontId="0" fillId="0" borderId="23" xfId="2" applyFont="1" applyFill="1" applyBorder="1" applyProtection="1"/>
    <xf numFmtId="164" fontId="2" fillId="0" borderId="31" xfId="2" applyFont="1" applyFill="1" applyBorder="1" applyProtection="1"/>
    <xf numFmtId="164" fontId="2" fillId="0" borderId="27" xfId="2" applyFont="1" applyFill="1" applyBorder="1" applyProtection="1"/>
    <xf numFmtId="164" fontId="2" fillId="0" borderId="19" xfId="2" applyFont="1" applyFill="1" applyBorder="1" applyProtection="1"/>
    <xf numFmtId="164" fontId="2" fillId="0" borderId="32" xfId="2" applyFont="1" applyFill="1" applyBorder="1" applyProtection="1"/>
    <xf numFmtId="166" fontId="0" fillId="0" borderId="0" xfId="0" applyNumberFormat="1"/>
    <xf numFmtId="0" fontId="2" fillId="0" borderId="1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5" xfId="0" applyBorder="1"/>
    <xf numFmtId="167" fontId="0" fillId="0" borderId="5" xfId="0" applyNumberFormat="1" applyBorder="1"/>
    <xf numFmtId="164" fontId="0" fillId="0" borderId="7" xfId="2" applyFont="1" applyFill="1" applyBorder="1" applyProtection="1"/>
    <xf numFmtId="164" fontId="2" fillId="0" borderId="7" xfId="2" applyFont="1" applyBorder="1" applyProtection="1"/>
    <xf numFmtId="164" fontId="0" fillId="0" borderId="5" xfId="2" applyFont="1" applyFill="1" applyBorder="1" applyProtection="1"/>
    <xf numFmtId="164" fontId="2" fillId="0" borderId="5" xfId="2" applyFont="1" applyBorder="1" applyProtection="1"/>
    <xf numFmtId="0" fontId="0" fillId="0" borderId="6" xfId="0" applyBorder="1"/>
    <xf numFmtId="167" fontId="0" fillId="0" borderId="6" xfId="0" applyNumberFormat="1" applyBorder="1"/>
    <xf numFmtId="164" fontId="0" fillId="0" borderId="6" xfId="2" applyFont="1" applyFill="1" applyBorder="1" applyProtection="1"/>
    <xf numFmtId="164" fontId="2" fillId="0" borderId="6" xfId="2" applyFont="1" applyBorder="1" applyProtection="1"/>
    <xf numFmtId="167" fontId="0" fillId="0" borderId="0" xfId="0" applyNumberFormat="1"/>
    <xf numFmtId="164" fontId="0" fillId="0" borderId="0" xfId="2" applyFont="1" applyProtection="1"/>
    <xf numFmtId="164" fontId="2" fillId="0" borderId="0" xfId="2" applyFont="1" applyProtection="1"/>
    <xf numFmtId="0" fontId="0" fillId="0" borderId="9" xfId="0" applyBorder="1"/>
    <xf numFmtId="0" fontId="0" fillId="0" borderId="34" xfId="0" applyBorder="1"/>
    <xf numFmtId="0" fontId="0" fillId="0" borderId="3" xfId="0" applyBorder="1"/>
    <xf numFmtId="0" fontId="0" fillId="0" borderId="4" xfId="0" applyBorder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5" fillId="0" borderId="19" xfId="0" applyFont="1" applyBorder="1"/>
    <xf numFmtId="0" fontId="6" fillId="2" borderId="7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2" fontId="0" fillId="2" borderId="6" xfId="0" applyNumberFormat="1" applyFill="1" applyBorder="1" applyProtection="1">
      <protection locked="0"/>
    </xf>
    <xf numFmtId="0" fontId="8" fillId="2" borderId="6" xfId="0" applyFont="1" applyFill="1" applyBorder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entrecour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112058</xdr:colOff>
      <xdr:row>2</xdr:row>
      <xdr:rowOff>1</xdr:rowOff>
    </xdr:from>
    <xdr:to>
      <xdr:col>6</xdr:col>
      <xdr:colOff>408454</xdr:colOff>
      <xdr:row>6</xdr:row>
      <xdr:rowOff>17370</xdr:rowOff>
    </xdr:to>
    <xdr:pic>
      <xdr:nvPicPr>
        <xdr:cNvPr id="2" name="Picture 1" descr="A close up of a sign&#10;&#10;Description generated with very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E1DBF-EBCF-4F77-B03A-F9E3B81E175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537883"/>
          <a:ext cx="1266825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74"/>
  <sheetViews>
    <sheetView tabSelected="1" zoomScale="85" zoomScaleNormal="85" workbookViewId="0">
      <selection activeCell="C17" sqref="C17"/>
    </sheetView>
  </sheetViews>
  <sheetFormatPr defaultColWidth="9.28515625" defaultRowHeight="15" x14ac:dyDescent="0.25"/>
  <cols>
    <col min="3" max="3" width="33.28515625" bestFit="1" customWidth="1"/>
    <col min="4" max="4" width="30.7109375" bestFit="1" customWidth="1"/>
    <col min="5" max="9" width="14.5703125" customWidth="1"/>
    <col min="11" max="15" width="12.28515625" customWidth="1"/>
    <col min="17" max="17" width="24.28515625" bestFit="1" customWidth="1"/>
    <col min="18" max="18" width="16.7109375" bestFit="1" customWidth="1"/>
  </cols>
  <sheetData>
    <row r="1" spans="2:9" ht="26.25" x14ac:dyDescent="0.4">
      <c r="B1" s="19" t="s">
        <v>16</v>
      </c>
    </row>
    <row r="2" spans="2:9" ht="15.75" thickBot="1" x14ac:dyDescent="0.3"/>
    <row r="3" spans="2:9" x14ac:dyDescent="0.25">
      <c r="C3" s="1" t="s">
        <v>4</v>
      </c>
      <c r="D3" s="14" t="s">
        <v>51</v>
      </c>
    </row>
    <row r="4" spans="2:9" x14ac:dyDescent="0.25">
      <c r="C4" s="20" t="s">
        <v>23</v>
      </c>
      <c r="D4" s="15" t="s">
        <v>8</v>
      </c>
    </row>
    <row r="5" spans="2:9" x14ac:dyDescent="0.25">
      <c r="C5" s="20" t="s">
        <v>1</v>
      </c>
      <c r="D5" s="16">
        <v>45894</v>
      </c>
    </row>
    <row r="6" spans="2:9" ht="15.75" thickBot="1" x14ac:dyDescent="0.3">
      <c r="C6" s="21" t="s">
        <v>0</v>
      </c>
      <c r="D6" s="17">
        <f>D5+6</f>
        <v>45900</v>
      </c>
    </row>
    <row r="7" spans="2:9" ht="15.75" thickBot="1" x14ac:dyDescent="0.3">
      <c r="C7" s="22"/>
      <c r="D7" s="23"/>
    </row>
    <row r="8" spans="2:9" x14ac:dyDescent="0.25">
      <c r="C8" s="24" t="s">
        <v>22</v>
      </c>
      <c r="D8" s="25">
        <f>COUNTIF($C$33:$C$72,"General Labour")</f>
        <v>0</v>
      </c>
    </row>
    <row r="9" spans="2:9" x14ac:dyDescent="0.25">
      <c r="C9" s="3" t="s">
        <v>25</v>
      </c>
      <c r="D9" s="26">
        <f>COUNTIF($C$33:$C$72,"General Labour Hoist")</f>
        <v>0</v>
      </c>
    </row>
    <row r="10" spans="2:9" x14ac:dyDescent="0.25">
      <c r="C10" s="3" t="s">
        <v>26</v>
      </c>
      <c r="D10" s="26">
        <f>COUNTIF($C$33:$C$72,"General Labour Foreman")</f>
        <v>0</v>
      </c>
    </row>
    <row r="11" spans="2:9" x14ac:dyDescent="0.25">
      <c r="C11" s="3" t="s">
        <v>24</v>
      </c>
      <c r="D11" s="26">
        <f>COUNTIF($C$33:$C$72,"Handyman")</f>
        <v>0</v>
      </c>
    </row>
    <row r="12" spans="2:9" x14ac:dyDescent="0.25">
      <c r="C12" s="27" t="s">
        <v>27</v>
      </c>
      <c r="D12" s="28">
        <f>COUNTIF($C$33:$C$72,"Handyman Foreman")</f>
        <v>1</v>
      </c>
    </row>
    <row r="13" spans="2:9" ht="15.75" thickBot="1" x14ac:dyDescent="0.3">
      <c r="C13" s="21" t="s">
        <v>39</v>
      </c>
      <c r="D13" s="29">
        <f>SUM(D8:D12)</f>
        <v>1</v>
      </c>
    </row>
    <row r="14" spans="2:9" ht="15.75" thickBot="1" x14ac:dyDescent="0.3">
      <c r="C14" s="22"/>
      <c r="D14" s="30"/>
    </row>
    <row r="15" spans="2:9" ht="30" x14ac:dyDescent="0.25">
      <c r="D15" s="31" t="s">
        <v>40</v>
      </c>
      <c r="E15" s="32" t="s">
        <v>2</v>
      </c>
      <c r="F15" s="32" t="s">
        <v>42</v>
      </c>
      <c r="G15" s="32" t="s">
        <v>43</v>
      </c>
      <c r="H15" s="33" t="s">
        <v>32</v>
      </c>
      <c r="I15" s="34" t="s">
        <v>18</v>
      </c>
    </row>
    <row r="16" spans="2:9" x14ac:dyDescent="0.25">
      <c r="D16" s="3" t="s">
        <v>28</v>
      </c>
      <c r="E16" s="35">
        <f t="shared" ref="E16:I20" si="0">SUMIF($C$33:$C$72, $D16, E$33:E$72)</f>
        <v>0</v>
      </c>
      <c r="F16">
        <f t="shared" si="0"/>
        <v>0</v>
      </c>
      <c r="G16">
        <f t="shared" si="0"/>
        <v>0</v>
      </c>
      <c r="H16">
        <f t="shared" si="0"/>
        <v>0</v>
      </c>
      <c r="I16" s="36">
        <f t="shared" si="0"/>
        <v>0</v>
      </c>
    </row>
    <row r="17" spans="2:19" x14ac:dyDescent="0.25">
      <c r="D17" s="3" t="s">
        <v>29</v>
      </c>
      <c r="E17" s="35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 s="37">
        <f t="shared" si="0"/>
        <v>0</v>
      </c>
    </row>
    <row r="18" spans="2:19" x14ac:dyDescent="0.25">
      <c r="D18" s="3" t="s">
        <v>30</v>
      </c>
      <c r="E18" s="35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 s="37">
        <f t="shared" si="0"/>
        <v>0</v>
      </c>
    </row>
    <row r="19" spans="2:19" x14ac:dyDescent="0.25">
      <c r="D19" s="3" t="s">
        <v>20</v>
      </c>
      <c r="E19" s="35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 s="37">
        <f t="shared" si="0"/>
        <v>0</v>
      </c>
    </row>
    <row r="20" spans="2:19" x14ac:dyDescent="0.25">
      <c r="D20" s="27" t="s">
        <v>31</v>
      </c>
      <c r="E20" s="38">
        <f t="shared" si="0"/>
        <v>40.75</v>
      </c>
      <c r="F20" s="39">
        <f t="shared" si="0"/>
        <v>0</v>
      </c>
      <c r="G20" s="39">
        <f t="shared" si="0"/>
        <v>0</v>
      </c>
      <c r="H20" s="39">
        <f t="shared" si="0"/>
        <v>0</v>
      </c>
      <c r="I20" s="40">
        <f t="shared" si="0"/>
        <v>40.75</v>
      </c>
    </row>
    <row r="21" spans="2:19" ht="15.75" thickBot="1" x14ac:dyDescent="0.3">
      <c r="D21" s="21" t="s">
        <v>37</v>
      </c>
      <c r="E21" s="41">
        <f>SUM(E16:E20)</f>
        <v>40.75</v>
      </c>
      <c r="F21" s="13">
        <f>SUM(F16:F20)</f>
        <v>0</v>
      </c>
      <c r="G21" s="13">
        <f>SUM(G16:G20)</f>
        <v>0</v>
      </c>
      <c r="H21" s="13">
        <f>SUM(H16:H20)</f>
        <v>0</v>
      </c>
      <c r="I21" s="42">
        <f>SUM(I16:I20)</f>
        <v>40.75</v>
      </c>
    </row>
    <row r="22" spans="2:19" ht="15.75" thickBot="1" x14ac:dyDescent="0.3">
      <c r="C22" s="22"/>
      <c r="D22" s="30"/>
      <c r="E22" s="22"/>
      <c r="F22" s="22"/>
      <c r="G22" s="22"/>
      <c r="H22" s="22"/>
      <c r="I22" s="22"/>
    </row>
    <row r="23" spans="2:19" ht="30" x14ac:dyDescent="0.25">
      <c r="C23" s="22"/>
      <c r="D23" s="31" t="s">
        <v>41</v>
      </c>
      <c r="E23" s="32" t="s">
        <v>2</v>
      </c>
      <c r="F23" s="32" t="s">
        <v>42</v>
      </c>
      <c r="G23" s="32" t="s">
        <v>43</v>
      </c>
      <c r="H23" s="43" t="s">
        <v>32</v>
      </c>
      <c r="I23" s="34" t="s">
        <v>18</v>
      </c>
    </row>
    <row r="24" spans="2:19" x14ac:dyDescent="0.25">
      <c r="C24" s="22"/>
      <c r="D24" s="3" t="s">
        <v>28</v>
      </c>
      <c r="E24" s="44">
        <f t="shared" ref="E24:I28" si="1">SUMIF($C$33:$C$72, $D24, K$33:K$72)</f>
        <v>0</v>
      </c>
      <c r="F24" s="45">
        <f t="shared" si="1"/>
        <v>0</v>
      </c>
      <c r="G24" s="45">
        <f t="shared" si="1"/>
        <v>0</v>
      </c>
      <c r="H24" s="45">
        <f t="shared" si="1"/>
        <v>0</v>
      </c>
      <c r="I24" s="46">
        <f t="shared" si="1"/>
        <v>0</v>
      </c>
    </row>
    <row r="25" spans="2:19" x14ac:dyDescent="0.25">
      <c r="C25" s="22"/>
      <c r="D25" s="3" t="s">
        <v>29</v>
      </c>
      <c r="E25" s="44">
        <f t="shared" si="1"/>
        <v>0</v>
      </c>
      <c r="F25" s="45">
        <f t="shared" si="1"/>
        <v>0</v>
      </c>
      <c r="G25" s="45">
        <f t="shared" si="1"/>
        <v>0</v>
      </c>
      <c r="H25" s="45">
        <f t="shared" si="1"/>
        <v>0</v>
      </c>
      <c r="I25" s="46">
        <f t="shared" si="1"/>
        <v>0</v>
      </c>
    </row>
    <row r="26" spans="2:19" x14ac:dyDescent="0.25">
      <c r="C26" s="22"/>
      <c r="D26" s="3" t="s">
        <v>30</v>
      </c>
      <c r="E26" s="44">
        <f t="shared" si="1"/>
        <v>0</v>
      </c>
      <c r="F26" s="45">
        <f t="shared" si="1"/>
        <v>0</v>
      </c>
      <c r="G26" s="45">
        <f t="shared" si="1"/>
        <v>0</v>
      </c>
      <c r="H26" s="45">
        <f t="shared" si="1"/>
        <v>0</v>
      </c>
      <c r="I26" s="46">
        <f t="shared" si="1"/>
        <v>0</v>
      </c>
    </row>
    <row r="27" spans="2:19" x14ac:dyDescent="0.25">
      <c r="C27" s="22"/>
      <c r="D27" s="3" t="s">
        <v>20</v>
      </c>
      <c r="E27" s="44">
        <f t="shared" si="1"/>
        <v>0</v>
      </c>
      <c r="F27" s="45">
        <f t="shared" si="1"/>
        <v>0</v>
      </c>
      <c r="G27" s="45">
        <f t="shared" si="1"/>
        <v>0</v>
      </c>
      <c r="H27" s="45">
        <f t="shared" si="1"/>
        <v>0</v>
      </c>
      <c r="I27" s="46">
        <f t="shared" si="1"/>
        <v>0</v>
      </c>
    </row>
    <row r="28" spans="2:19" x14ac:dyDescent="0.25">
      <c r="C28" s="22"/>
      <c r="D28" s="27" t="s">
        <v>31</v>
      </c>
      <c r="E28" s="47">
        <f t="shared" si="1"/>
        <v>2119</v>
      </c>
      <c r="F28" s="48">
        <f t="shared" si="1"/>
        <v>0</v>
      </c>
      <c r="G28" s="48">
        <f t="shared" si="1"/>
        <v>0</v>
      </c>
      <c r="H28" s="48">
        <f t="shared" si="1"/>
        <v>0</v>
      </c>
      <c r="I28" s="49">
        <f t="shared" si="1"/>
        <v>2119</v>
      </c>
    </row>
    <row r="29" spans="2:19" ht="15.75" thickBot="1" x14ac:dyDescent="0.3">
      <c r="C29" s="22"/>
      <c r="D29" s="21" t="s">
        <v>38</v>
      </c>
      <c r="E29" s="50">
        <f>SUM(E24:E28)</f>
        <v>2119</v>
      </c>
      <c r="F29" s="51">
        <f>SUM(F24:F28)</f>
        <v>0</v>
      </c>
      <c r="G29" s="51">
        <f>SUM(G24:G28)</f>
        <v>0</v>
      </c>
      <c r="H29" s="51">
        <f>SUM(H24:H28)</f>
        <v>0</v>
      </c>
      <c r="I29" s="52">
        <f>SUM(I24:I28)</f>
        <v>2119</v>
      </c>
    </row>
    <row r="30" spans="2:19" x14ac:dyDescent="0.25">
      <c r="D30" s="53"/>
    </row>
    <row r="31" spans="2:19" x14ac:dyDescent="0.25">
      <c r="B31" s="22"/>
      <c r="C31" s="22"/>
      <c r="D31" s="22"/>
      <c r="E31" s="85" t="s">
        <v>21</v>
      </c>
      <c r="F31" s="86"/>
      <c r="G31" s="86"/>
      <c r="H31" s="86"/>
      <c r="I31" s="87"/>
      <c r="K31" s="85" t="s">
        <v>17</v>
      </c>
      <c r="L31" s="86"/>
      <c r="M31" s="86"/>
      <c r="N31" s="86"/>
      <c r="O31" s="87"/>
    </row>
    <row r="32" spans="2:19" ht="30" x14ac:dyDescent="0.25">
      <c r="B32" s="54" t="s">
        <v>14</v>
      </c>
      <c r="C32" s="54" t="s">
        <v>13</v>
      </c>
      <c r="D32" s="54" t="s">
        <v>3</v>
      </c>
      <c r="E32" s="55" t="s">
        <v>2</v>
      </c>
      <c r="F32" s="55" t="s">
        <v>42</v>
      </c>
      <c r="G32" s="55" t="s">
        <v>43</v>
      </c>
      <c r="H32" s="56" t="s">
        <v>32</v>
      </c>
      <c r="I32" s="57" t="s">
        <v>18</v>
      </c>
      <c r="K32" s="57" t="s">
        <v>2</v>
      </c>
      <c r="L32" s="57" t="s">
        <v>42</v>
      </c>
      <c r="M32" s="57" t="s">
        <v>43</v>
      </c>
      <c r="N32" s="58" t="s">
        <v>32</v>
      </c>
      <c r="O32" s="57" t="s">
        <v>18</v>
      </c>
      <c r="Q32" s="76" t="s">
        <v>46</v>
      </c>
      <c r="R32" s="74"/>
      <c r="S32" s="75"/>
    </row>
    <row r="33" spans="2:19" x14ac:dyDescent="0.25">
      <c r="B33" s="59">
        <v>1</v>
      </c>
      <c r="C33" s="80" t="s">
        <v>31</v>
      </c>
      <c r="D33" s="82" t="s">
        <v>52</v>
      </c>
      <c r="E33" s="82">
        <v>40.75</v>
      </c>
      <c r="F33" s="82">
        <v>0</v>
      </c>
      <c r="G33" s="82">
        <v>0</v>
      </c>
      <c r="H33" s="82"/>
      <c r="I33" s="60">
        <f>SUM(E33:H33)</f>
        <v>40.75</v>
      </c>
      <c r="K33" s="61">
        <f>_xlfn.IFNA(INDEX(Details!$E$17:$P$21, MATCH($C33, Details!$D$17:$D$21, 0), MATCH(YEAR($D$6), Details!$E$16:$P$16, 0))*E33, 0)</f>
        <v>2119</v>
      </c>
      <c r="L33" s="61">
        <f>_xlfn.IFNA(INDEX(Details!$E$17:$P$21, MATCH($C33, Details!$D$17:$D$21, 0), MATCH(YEAR($D$6), Details!$E$16:$P$16, 0))*F33*1.5, 0)</f>
        <v>0</v>
      </c>
      <c r="M33" s="61">
        <f>_xlfn.IFNA(INDEX(Details!$E$17:$P$21, MATCH($C33, Details!$D$17:$D$21, 0), MATCH(YEAR($D$6), Details!$E$16:$P$16, 0))*G33*1.5, 0)</f>
        <v>0</v>
      </c>
      <c r="N33" s="61">
        <f>_xlfn.IFNA(INDEX(Details!$E$17:$P$21, MATCH($C33, Details!$D$17:$D$21, 0), MATCH(YEAR($D$6), Details!$E$16:$P$16, 0))*H33*2, 0)</f>
        <v>0</v>
      </c>
      <c r="O33" s="62">
        <f>SUM(K33:N33)</f>
        <v>2119</v>
      </c>
      <c r="Q33" s="35" t="s">
        <v>28</v>
      </c>
      <c r="R33" t="s">
        <v>2</v>
      </c>
      <c r="S33" s="72">
        <f>E16</f>
        <v>0</v>
      </c>
    </row>
    <row r="34" spans="2:19" x14ac:dyDescent="0.25">
      <c r="B34" s="35">
        <v>2</v>
      </c>
      <c r="C34" s="81"/>
      <c r="D34" s="82"/>
      <c r="E34" s="82"/>
      <c r="F34" s="82"/>
      <c r="G34" s="82"/>
      <c r="H34" s="82"/>
      <c r="I34" s="60">
        <f>SUM(E34:H34)</f>
        <v>0</v>
      </c>
      <c r="K34" s="63">
        <f>_xlfn.IFNA(INDEX(Details!$E$17:$P$21, MATCH($C34, Details!$D$17:$D$21, 0), MATCH(YEAR($D$6), Details!$E$16:$P$16, 0))*E34, 0)</f>
        <v>0</v>
      </c>
      <c r="L34" s="63">
        <f>_xlfn.IFNA(INDEX(Details!$E$17:$P$21, MATCH($C34, Details!$D$17:$D$21, 0), MATCH(YEAR($D$6), Details!$E$16:$P$16, 0))*F34*1.5, 0)</f>
        <v>0</v>
      </c>
      <c r="M34" s="63">
        <f>_xlfn.IFNA(INDEX(Details!$E$17:$P$21, MATCH($C34, Details!$D$17:$D$21, 0), MATCH(YEAR($D$6), Details!$E$16:$P$16, 0))*G34*1.5, 0)</f>
        <v>0</v>
      </c>
      <c r="N34" s="63">
        <f>_xlfn.IFNA(INDEX(Details!$E$17:$P$21, MATCH($C34, Details!$D$17:$D$21, 0), MATCH(YEAR($D$6), Details!$E$16:$P$16, 0))*H34*2, 0)</f>
        <v>0</v>
      </c>
      <c r="O34" s="64">
        <f t="shared" ref="O34:O72" si="2">SUM(K34:N34)</f>
        <v>0</v>
      </c>
      <c r="Q34" s="35" t="s">
        <v>28</v>
      </c>
      <c r="R34" t="s">
        <v>42</v>
      </c>
      <c r="S34" s="72">
        <f>F16</f>
        <v>0</v>
      </c>
    </row>
    <row r="35" spans="2:19" x14ac:dyDescent="0.25">
      <c r="B35" s="59">
        <v>3</v>
      </c>
      <c r="C35" s="81"/>
      <c r="D35" s="82"/>
      <c r="E35" s="82"/>
      <c r="F35" s="82"/>
      <c r="G35" s="82"/>
      <c r="H35" s="82"/>
      <c r="I35" s="60">
        <f t="shared" ref="I35:I72" si="3">SUM(E35:H35)</f>
        <v>0</v>
      </c>
      <c r="K35" s="63">
        <f>_xlfn.IFNA(INDEX(Details!$E$17:$P$21, MATCH($C35, Details!$D$17:$D$21, 0), MATCH(YEAR($D$6), Details!$E$16:$P$16, 0))*E35, 0)</f>
        <v>0</v>
      </c>
      <c r="L35" s="63">
        <f>_xlfn.IFNA(INDEX(Details!$E$17:$P$21, MATCH($C35, Details!$D$17:$D$21, 0), MATCH(YEAR($D$6), Details!$E$16:$P$16, 0))*F35*1.5, 0)</f>
        <v>0</v>
      </c>
      <c r="M35" s="63">
        <f>_xlfn.IFNA(INDEX(Details!$E$17:$P$21, MATCH($C35, Details!$D$17:$D$21, 0), MATCH(YEAR($D$6), Details!$E$16:$P$16, 0))*G35*1.5, 0)</f>
        <v>0</v>
      </c>
      <c r="N35" s="63">
        <f>_xlfn.IFNA(INDEX(Details!$E$17:$P$21, MATCH($C35, Details!$D$17:$D$21, 0), MATCH(YEAR($D$6), Details!$E$16:$P$16, 0))*H35*2, 0)</f>
        <v>0</v>
      </c>
      <c r="O35" s="64">
        <f t="shared" si="2"/>
        <v>0</v>
      </c>
      <c r="Q35" s="35" t="s">
        <v>28</v>
      </c>
      <c r="R35" t="s">
        <v>43</v>
      </c>
      <c r="S35" s="72">
        <f>G16</f>
        <v>0</v>
      </c>
    </row>
    <row r="36" spans="2:19" x14ac:dyDescent="0.25">
      <c r="B36" s="59">
        <v>4</v>
      </c>
      <c r="C36" s="81"/>
      <c r="D36" s="82"/>
      <c r="E36" s="82"/>
      <c r="F36" s="82"/>
      <c r="G36" s="82"/>
      <c r="H36" s="82"/>
      <c r="I36" s="60">
        <f t="shared" si="3"/>
        <v>0</v>
      </c>
      <c r="K36" s="63">
        <f>_xlfn.IFNA(INDEX(Details!$E$17:$P$21, MATCH($C36, Details!$D$17:$D$21, 0), MATCH(YEAR($D$6), Details!$E$16:$P$16, 0))*E36, 0)</f>
        <v>0</v>
      </c>
      <c r="L36" s="63">
        <f>_xlfn.IFNA(INDEX(Details!$E$17:$P$21, MATCH($C36, Details!$D$17:$D$21, 0), MATCH(YEAR($D$6), Details!$E$16:$P$16, 0))*F36*1.5, 0)</f>
        <v>0</v>
      </c>
      <c r="M36" s="63">
        <f>_xlfn.IFNA(INDEX(Details!$E$17:$P$21, MATCH($C36, Details!$D$17:$D$21, 0), MATCH(YEAR($D$6), Details!$E$16:$P$16, 0))*G36*1.5, 0)</f>
        <v>0</v>
      </c>
      <c r="N36" s="63">
        <f>_xlfn.IFNA(INDEX(Details!$E$17:$P$21, MATCH($C36, Details!$D$17:$D$21, 0), MATCH(YEAR($D$6), Details!$E$16:$P$16, 0))*H36*2, 0)</f>
        <v>0</v>
      </c>
      <c r="O36" s="64">
        <f t="shared" si="2"/>
        <v>0</v>
      </c>
      <c r="Q36" s="35" t="s">
        <v>28</v>
      </c>
      <c r="R36" t="s">
        <v>32</v>
      </c>
      <c r="S36" s="72">
        <f>H16</f>
        <v>0</v>
      </c>
    </row>
    <row r="37" spans="2:19" x14ac:dyDescent="0.25">
      <c r="B37" s="59">
        <v>5</v>
      </c>
      <c r="C37" s="81"/>
      <c r="D37" s="82"/>
      <c r="E37" s="82"/>
      <c r="F37" s="82"/>
      <c r="G37" s="82"/>
      <c r="H37" s="82"/>
      <c r="I37" s="60">
        <f t="shared" si="3"/>
        <v>0</v>
      </c>
      <c r="K37" s="63">
        <f>_xlfn.IFNA(INDEX(Details!$E$17:$P$21, MATCH($C37, Details!$D$17:$D$21, 0), MATCH(YEAR($D$6), Details!$E$16:$P$16, 0))*E37, 0)</f>
        <v>0</v>
      </c>
      <c r="L37" s="63">
        <f>_xlfn.IFNA(INDEX(Details!$E$17:$P$21, MATCH($C37, Details!$D$17:$D$21, 0), MATCH(YEAR($D$6), Details!$E$16:$P$16, 0))*F37*1.5, 0)</f>
        <v>0</v>
      </c>
      <c r="M37" s="63">
        <f>_xlfn.IFNA(INDEX(Details!$E$17:$P$21, MATCH($C37, Details!$D$17:$D$21, 0), MATCH(YEAR($D$6), Details!$E$16:$P$16, 0))*G37*1.5, 0)</f>
        <v>0</v>
      </c>
      <c r="N37" s="63">
        <f>_xlfn.IFNA(INDEX(Details!$E$17:$P$21, MATCH($C37, Details!$D$17:$D$21, 0), MATCH(YEAR($D$6), Details!$E$16:$P$16, 0))*H37*2, 0)</f>
        <v>0</v>
      </c>
      <c r="O37" s="64">
        <f t="shared" si="2"/>
        <v>0</v>
      </c>
      <c r="Q37" s="35"/>
      <c r="S37" s="72"/>
    </row>
    <row r="38" spans="2:19" x14ac:dyDescent="0.25">
      <c r="B38" s="59">
        <v>6</v>
      </c>
      <c r="C38" s="81"/>
      <c r="D38" s="82"/>
      <c r="E38" s="82"/>
      <c r="F38" s="82"/>
      <c r="G38" s="82"/>
      <c r="H38" s="82"/>
      <c r="I38" s="60">
        <f t="shared" si="3"/>
        <v>0</v>
      </c>
      <c r="K38" s="63">
        <f>_xlfn.IFNA(INDEX(Details!$E$17:$P$21, MATCH($C38, Details!$D$17:$D$21, 0), MATCH(YEAR($D$6), Details!$E$16:$P$16, 0))*E38, 0)</f>
        <v>0</v>
      </c>
      <c r="L38" s="63">
        <f>_xlfn.IFNA(INDEX(Details!$E$17:$P$21, MATCH($C38, Details!$D$17:$D$21, 0), MATCH(YEAR($D$6), Details!$E$16:$P$16, 0))*F38*1.5, 0)</f>
        <v>0</v>
      </c>
      <c r="M38" s="63">
        <f>_xlfn.IFNA(INDEX(Details!$E$17:$P$21, MATCH($C38, Details!$D$17:$D$21, 0), MATCH(YEAR($D$6), Details!$E$16:$P$16, 0))*G38*1.5, 0)</f>
        <v>0</v>
      </c>
      <c r="N38" s="63">
        <f>_xlfn.IFNA(INDEX(Details!$E$17:$P$21, MATCH($C38, Details!$D$17:$D$21, 0), MATCH(YEAR($D$6), Details!$E$16:$P$16, 0))*H38*2, 0)</f>
        <v>0</v>
      </c>
      <c r="O38" s="64">
        <f t="shared" si="2"/>
        <v>0</v>
      </c>
      <c r="Q38" s="35" t="s">
        <v>29</v>
      </c>
      <c r="R38" t="s">
        <v>2</v>
      </c>
      <c r="S38" s="72">
        <f>E17</f>
        <v>0</v>
      </c>
    </row>
    <row r="39" spans="2:19" x14ac:dyDescent="0.25">
      <c r="B39" s="59">
        <v>7</v>
      </c>
      <c r="C39" s="81"/>
      <c r="D39" s="82"/>
      <c r="E39" s="82"/>
      <c r="F39" s="82"/>
      <c r="G39" s="82"/>
      <c r="H39" s="82"/>
      <c r="I39" s="60">
        <f t="shared" si="3"/>
        <v>0</v>
      </c>
      <c r="K39" s="63">
        <f>_xlfn.IFNA(INDEX(Details!$E$17:$P$21, MATCH($C39, Details!$D$17:$D$21, 0), MATCH(YEAR($D$6), Details!$E$16:$P$16, 0))*E39, 0)</f>
        <v>0</v>
      </c>
      <c r="L39" s="63">
        <f>_xlfn.IFNA(INDEX(Details!$E$17:$P$21, MATCH($C39, Details!$D$17:$D$21, 0), MATCH(YEAR($D$6), Details!$E$16:$P$16, 0))*F39*1.5, 0)</f>
        <v>0</v>
      </c>
      <c r="M39" s="63">
        <f>_xlfn.IFNA(INDEX(Details!$E$17:$P$21, MATCH($C39, Details!$D$17:$D$21, 0), MATCH(YEAR($D$6), Details!$E$16:$P$16, 0))*G39*1.5, 0)</f>
        <v>0</v>
      </c>
      <c r="N39" s="63">
        <f>_xlfn.IFNA(INDEX(Details!$E$17:$P$21, MATCH($C39, Details!$D$17:$D$21, 0), MATCH(YEAR($D$6), Details!$E$16:$P$16, 0))*H39*2, 0)</f>
        <v>0</v>
      </c>
      <c r="O39" s="64">
        <f t="shared" si="2"/>
        <v>0</v>
      </c>
      <c r="Q39" s="35" t="s">
        <v>29</v>
      </c>
      <c r="R39" t="s">
        <v>42</v>
      </c>
      <c r="S39" s="72">
        <f>F17</f>
        <v>0</v>
      </c>
    </row>
    <row r="40" spans="2:19" x14ac:dyDescent="0.25">
      <c r="B40" s="59">
        <v>8</v>
      </c>
      <c r="C40" s="81"/>
      <c r="D40" s="82"/>
      <c r="E40" s="82"/>
      <c r="F40" s="82"/>
      <c r="G40" s="82"/>
      <c r="H40" s="82"/>
      <c r="I40" s="60">
        <f t="shared" si="3"/>
        <v>0</v>
      </c>
      <c r="K40" s="63">
        <f>_xlfn.IFNA(INDEX(Details!$E$17:$P$21, MATCH($C40, Details!$D$17:$D$21, 0), MATCH(YEAR($D$6), Details!$E$16:$P$16, 0))*E40, 0)</f>
        <v>0</v>
      </c>
      <c r="L40" s="63">
        <f>_xlfn.IFNA(INDEX(Details!$E$17:$P$21, MATCH($C40, Details!$D$17:$D$21, 0), MATCH(YEAR($D$6), Details!$E$16:$P$16, 0))*F40*1.5, 0)</f>
        <v>0</v>
      </c>
      <c r="M40" s="63">
        <f>_xlfn.IFNA(INDEX(Details!$E$17:$P$21, MATCH($C40, Details!$D$17:$D$21, 0), MATCH(YEAR($D$6), Details!$E$16:$P$16, 0))*G40*1.5, 0)</f>
        <v>0</v>
      </c>
      <c r="N40" s="63">
        <f>_xlfn.IFNA(INDEX(Details!$E$17:$P$21, MATCH($C40, Details!$D$17:$D$21, 0), MATCH(YEAR($D$6), Details!$E$16:$P$16, 0))*H40*2, 0)</f>
        <v>0</v>
      </c>
      <c r="O40" s="64">
        <f t="shared" si="2"/>
        <v>0</v>
      </c>
      <c r="Q40" s="35" t="s">
        <v>29</v>
      </c>
      <c r="R40" t="s">
        <v>43</v>
      </c>
      <c r="S40" s="72">
        <f>G17</f>
        <v>0</v>
      </c>
    </row>
    <row r="41" spans="2:19" x14ac:dyDescent="0.25">
      <c r="B41" s="59">
        <v>9</v>
      </c>
      <c r="C41" s="81"/>
      <c r="D41" s="82"/>
      <c r="E41" s="82"/>
      <c r="F41" s="82"/>
      <c r="G41" s="82"/>
      <c r="H41" s="82"/>
      <c r="I41" s="60">
        <f t="shared" si="3"/>
        <v>0</v>
      </c>
      <c r="K41" s="63">
        <f>_xlfn.IFNA(INDEX(Details!$E$17:$P$21, MATCH($C41, Details!$D$17:$D$21, 0), MATCH(YEAR($D$6), Details!$E$16:$P$16, 0))*E41, 0)</f>
        <v>0</v>
      </c>
      <c r="L41" s="63">
        <f>_xlfn.IFNA(INDEX(Details!$E$17:$P$21, MATCH($C41, Details!$D$17:$D$21, 0), MATCH(YEAR($D$6), Details!$E$16:$P$16, 0))*F41*1.5, 0)</f>
        <v>0</v>
      </c>
      <c r="M41" s="63">
        <f>_xlfn.IFNA(INDEX(Details!$E$17:$P$21, MATCH($C41, Details!$D$17:$D$21, 0), MATCH(YEAR($D$6), Details!$E$16:$P$16, 0))*G41*1.5, 0)</f>
        <v>0</v>
      </c>
      <c r="N41" s="63">
        <f>_xlfn.IFNA(INDEX(Details!$E$17:$P$21, MATCH($C41, Details!$D$17:$D$21, 0), MATCH(YEAR($D$6), Details!$E$16:$P$16, 0))*H41*2, 0)</f>
        <v>0</v>
      </c>
      <c r="O41" s="64">
        <f t="shared" si="2"/>
        <v>0</v>
      </c>
      <c r="Q41" s="35" t="s">
        <v>29</v>
      </c>
      <c r="R41" t="s">
        <v>32</v>
      </c>
      <c r="S41" s="72">
        <f>H17</f>
        <v>0</v>
      </c>
    </row>
    <row r="42" spans="2:19" x14ac:dyDescent="0.25">
      <c r="B42" s="59">
        <v>10</v>
      </c>
      <c r="C42" s="81"/>
      <c r="D42" s="82"/>
      <c r="E42" s="82"/>
      <c r="F42" s="82"/>
      <c r="G42" s="82"/>
      <c r="H42" s="82"/>
      <c r="I42" s="60">
        <f t="shared" si="3"/>
        <v>0</v>
      </c>
      <c r="K42" s="63">
        <f>_xlfn.IFNA(INDEX(Details!$E$17:$P$21, MATCH($C42, Details!$D$17:$D$21, 0), MATCH(YEAR($D$6), Details!$E$16:$P$16, 0))*E42, 0)</f>
        <v>0</v>
      </c>
      <c r="L42" s="63">
        <f>_xlfn.IFNA(INDEX(Details!$E$17:$P$21, MATCH($C42, Details!$D$17:$D$21, 0), MATCH(YEAR($D$6), Details!$E$16:$P$16, 0))*F42*1.5, 0)</f>
        <v>0</v>
      </c>
      <c r="M42" s="63">
        <f>_xlfn.IFNA(INDEX(Details!$E$17:$P$21, MATCH($C42, Details!$D$17:$D$21, 0), MATCH(YEAR($D$6), Details!$E$16:$P$16, 0))*G42*1.5, 0)</f>
        <v>0</v>
      </c>
      <c r="N42" s="63">
        <f>_xlfn.IFNA(INDEX(Details!$E$17:$P$21, MATCH($C42, Details!$D$17:$D$21, 0), MATCH(YEAR($D$6), Details!$E$16:$P$16, 0))*H42*2, 0)</f>
        <v>0</v>
      </c>
      <c r="O42" s="64">
        <f t="shared" si="2"/>
        <v>0</v>
      </c>
      <c r="Q42" s="35"/>
      <c r="S42" s="72"/>
    </row>
    <row r="43" spans="2:19" x14ac:dyDescent="0.25">
      <c r="B43" s="59">
        <v>11</v>
      </c>
      <c r="C43" s="81"/>
      <c r="D43" s="82"/>
      <c r="E43" s="82"/>
      <c r="F43" s="82"/>
      <c r="G43" s="82"/>
      <c r="H43" s="82"/>
      <c r="I43" s="60">
        <f t="shared" si="3"/>
        <v>0</v>
      </c>
      <c r="K43" s="63">
        <f>_xlfn.IFNA(INDEX(Details!$E$17:$P$21, MATCH($C43, Details!$D$17:$D$21, 0), MATCH(YEAR($D$6), Details!$E$16:$P$16, 0))*E43, 0)</f>
        <v>0</v>
      </c>
      <c r="L43" s="63">
        <f>_xlfn.IFNA(INDEX(Details!$E$17:$P$21, MATCH($C43, Details!$D$17:$D$21, 0), MATCH(YEAR($D$6), Details!$E$16:$P$16, 0))*F43*1.5, 0)</f>
        <v>0</v>
      </c>
      <c r="M43" s="63">
        <f>_xlfn.IFNA(INDEX(Details!$E$17:$P$21, MATCH($C43, Details!$D$17:$D$21, 0), MATCH(YEAR($D$6), Details!$E$16:$P$16, 0))*G43*1.5, 0)</f>
        <v>0</v>
      </c>
      <c r="N43" s="63">
        <f>_xlfn.IFNA(INDEX(Details!$E$17:$P$21, MATCH($C43, Details!$D$17:$D$21, 0), MATCH(YEAR($D$6), Details!$E$16:$P$16, 0))*H43*2, 0)</f>
        <v>0</v>
      </c>
      <c r="O43" s="64">
        <f t="shared" si="2"/>
        <v>0</v>
      </c>
      <c r="Q43" s="35" t="s">
        <v>30</v>
      </c>
      <c r="R43" t="s">
        <v>2</v>
      </c>
      <c r="S43" s="72">
        <f>E18</f>
        <v>0</v>
      </c>
    </row>
    <row r="44" spans="2:19" x14ac:dyDescent="0.25">
      <c r="B44" s="59">
        <v>12</v>
      </c>
      <c r="C44" s="81"/>
      <c r="D44" s="82"/>
      <c r="E44" s="82"/>
      <c r="F44" s="82"/>
      <c r="G44" s="82"/>
      <c r="H44" s="82"/>
      <c r="I44" s="60">
        <f t="shared" si="3"/>
        <v>0</v>
      </c>
      <c r="K44" s="63">
        <f>_xlfn.IFNA(INDEX(Details!$E$17:$P$21, MATCH($C44, Details!$D$17:$D$21, 0), MATCH(YEAR($D$6), Details!$E$16:$P$16, 0))*E44, 0)</f>
        <v>0</v>
      </c>
      <c r="L44" s="63">
        <f>_xlfn.IFNA(INDEX(Details!$E$17:$P$21, MATCH($C44, Details!$D$17:$D$21, 0), MATCH(YEAR($D$6), Details!$E$16:$P$16, 0))*F44*1.5, 0)</f>
        <v>0</v>
      </c>
      <c r="M44" s="63">
        <f>_xlfn.IFNA(INDEX(Details!$E$17:$P$21, MATCH($C44, Details!$D$17:$D$21, 0), MATCH(YEAR($D$6), Details!$E$16:$P$16, 0))*G44*1.5, 0)</f>
        <v>0</v>
      </c>
      <c r="N44" s="63">
        <f>_xlfn.IFNA(INDEX(Details!$E$17:$P$21, MATCH($C44, Details!$D$17:$D$21, 0), MATCH(YEAR($D$6), Details!$E$16:$P$16, 0))*H44*2, 0)</f>
        <v>0</v>
      </c>
      <c r="O44" s="64">
        <f t="shared" si="2"/>
        <v>0</v>
      </c>
      <c r="Q44" s="35" t="s">
        <v>30</v>
      </c>
      <c r="R44" t="s">
        <v>42</v>
      </c>
      <c r="S44" s="72">
        <f>F18</f>
        <v>0</v>
      </c>
    </row>
    <row r="45" spans="2:19" x14ac:dyDescent="0.25">
      <c r="B45" s="59">
        <v>13</v>
      </c>
      <c r="C45" s="81"/>
      <c r="D45" s="82"/>
      <c r="E45" s="82"/>
      <c r="F45" s="82"/>
      <c r="G45" s="82"/>
      <c r="H45" s="82"/>
      <c r="I45" s="60">
        <f t="shared" si="3"/>
        <v>0</v>
      </c>
      <c r="K45" s="63">
        <f>_xlfn.IFNA(INDEX(Details!$E$17:$P$21, MATCH($C45, Details!$D$17:$D$21, 0), MATCH(YEAR($D$6), Details!$E$16:$P$16, 0))*E45, 0)</f>
        <v>0</v>
      </c>
      <c r="L45" s="63">
        <f>_xlfn.IFNA(INDEX(Details!$E$17:$P$21, MATCH($C45, Details!$D$17:$D$21, 0), MATCH(YEAR($D$6), Details!$E$16:$P$16, 0))*F45*1.5, 0)</f>
        <v>0</v>
      </c>
      <c r="M45" s="63">
        <f>_xlfn.IFNA(INDEX(Details!$E$17:$P$21, MATCH($C45, Details!$D$17:$D$21, 0), MATCH(YEAR($D$6), Details!$E$16:$P$16, 0))*G45*1.5, 0)</f>
        <v>0</v>
      </c>
      <c r="N45" s="63">
        <f>_xlfn.IFNA(INDEX(Details!$E$17:$P$21, MATCH($C45, Details!$D$17:$D$21, 0), MATCH(YEAR($D$6), Details!$E$16:$P$16, 0))*H45*2, 0)</f>
        <v>0</v>
      </c>
      <c r="O45" s="64">
        <f t="shared" si="2"/>
        <v>0</v>
      </c>
      <c r="Q45" s="35" t="s">
        <v>30</v>
      </c>
      <c r="R45" t="s">
        <v>43</v>
      </c>
      <c r="S45" s="72">
        <f>G18</f>
        <v>0</v>
      </c>
    </row>
    <row r="46" spans="2:19" x14ac:dyDescent="0.25">
      <c r="B46" s="59">
        <v>14</v>
      </c>
      <c r="C46" s="81"/>
      <c r="D46" s="82"/>
      <c r="E46" s="82"/>
      <c r="F46" s="82"/>
      <c r="G46" s="82"/>
      <c r="H46" s="82"/>
      <c r="I46" s="60">
        <f t="shared" si="3"/>
        <v>0</v>
      </c>
      <c r="K46" s="63">
        <f>_xlfn.IFNA(INDEX(Details!$E$17:$P$21, MATCH($C46, Details!$D$17:$D$21, 0), MATCH(YEAR($D$6), Details!$E$16:$P$16, 0))*E46, 0)</f>
        <v>0</v>
      </c>
      <c r="L46" s="63">
        <f>_xlfn.IFNA(INDEX(Details!$E$17:$P$21, MATCH($C46, Details!$D$17:$D$21, 0), MATCH(YEAR($D$6), Details!$E$16:$P$16, 0))*F46*1.5, 0)</f>
        <v>0</v>
      </c>
      <c r="M46" s="63">
        <f>_xlfn.IFNA(INDEX(Details!$E$17:$P$21, MATCH($C46, Details!$D$17:$D$21, 0), MATCH(YEAR($D$6), Details!$E$16:$P$16, 0))*G46*1.5, 0)</f>
        <v>0</v>
      </c>
      <c r="N46" s="63">
        <f>_xlfn.IFNA(INDEX(Details!$E$17:$P$21, MATCH($C46, Details!$D$17:$D$21, 0), MATCH(YEAR($D$6), Details!$E$16:$P$16, 0))*H46*2, 0)</f>
        <v>0</v>
      </c>
      <c r="O46" s="64">
        <f t="shared" si="2"/>
        <v>0</v>
      </c>
      <c r="Q46" s="35" t="s">
        <v>30</v>
      </c>
      <c r="R46" t="s">
        <v>32</v>
      </c>
      <c r="S46" s="72">
        <f>H18</f>
        <v>0</v>
      </c>
    </row>
    <row r="47" spans="2:19" x14ac:dyDescent="0.25">
      <c r="B47" s="59">
        <v>15</v>
      </c>
      <c r="C47" s="81"/>
      <c r="D47" s="82"/>
      <c r="E47" s="82"/>
      <c r="F47" s="82"/>
      <c r="G47" s="82"/>
      <c r="H47" s="82"/>
      <c r="I47" s="60">
        <f t="shared" si="3"/>
        <v>0</v>
      </c>
      <c r="K47" s="63">
        <f>_xlfn.IFNA(INDEX(Details!$E$17:$P$21, MATCH($C47, Details!$D$17:$D$21, 0), MATCH(YEAR($D$6), Details!$E$16:$P$16, 0))*E47, 0)</f>
        <v>0</v>
      </c>
      <c r="L47" s="63">
        <f>_xlfn.IFNA(INDEX(Details!$E$17:$P$21, MATCH($C47, Details!$D$17:$D$21, 0), MATCH(YEAR($D$6), Details!$E$16:$P$16, 0))*F47*1.5, 0)</f>
        <v>0</v>
      </c>
      <c r="M47" s="63">
        <f>_xlfn.IFNA(INDEX(Details!$E$17:$P$21, MATCH($C47, Details!$D$17:$D$21, 0), MATCH(YEAR($D$6), Details!$E$16:$P$16, 0))*G47*1.5, 0)</f>
        <v>0</v>
      </c>
      <c r="N47" s="63">
        <f>_xlfn.IFNA(INDEX(Details!$E$17:$P$21, MATCH($C47, Details!$D$17:$D$21, 0), MATCH(YEAR($D$6), Details!$E$16:$P$16, 0))*H47*2, 0)</f>
        <v>0</v>
      </c>
      <c r="O47" s="64">
        <f t="shared" si="2"/>
        <v>0</v>
      </c>
      <c r="Q47" s="35"/>
      <c r="S47" s="72"/>
    </row>
    <row r="48" spans="2:19" x14ac:dyDescent="0.25">
      <c r="B48" s="59">
        <v>16</v>
      </c>
      <c r="C48" s="81"/>
      <c r="D48" s="82"/>
      <c r="E48" s="82"/>
      <c r="F48" s="82"/>
      <c r="G48" s="82"/>
      <c r="H48" s="82"/>
      <c r="I48" s="60">
        <f t="shared" si="3"/>
        <v>0</v>
      </c>
      <c r="K48" s="63">
        <f>_xlfn.IFNA(INDEX(Details!$E$17:$P$21, MATCH($C48, Details!$D$17:$D$21, 0), MATCH(YEAR($D$6), Details!$E$16:$P$16, 0))*E48, 0)</f>
        <v>0</v>
      </c>
      <c r="L48" s="63">
        <f>_xlfn.IFNA(INDEX(Details!$E$17:$P$21, MATCH($C48, Details!$D$17:$D$21, 0), MATCH(YEAR($D$6), Details!$E$16:$P$16, 0))*F48*1.5, 0)</f>
        <v>0</v>
      </c>
      <c r="M48" s="63">
        <f>_xlfn.IFNA(INDEX(Details!$E$17:$P$21, MATCH($C48, Details!$D$17:$D$21, 0), MATCH(YEAR($D$6), Details!$E$16:$P$16, 0))*G48*1.5, 0)</f>
        <v>0</v>
      </c>
      <c r="N48" s="63">
        <f>_xlfn.IFNA(INDEX(Details!$E$17:$P$21, MATCH($C48, Details!$D$17:$D$21, 0), MATCH(YEAR($D$6), Details!$E$16:$P$16, 0))*H48*2, 0)</f>
        <v>0</v>
      </c>
      <c r="O48" s="64">
        <f t="shared" si="2"/>
        <v>0</v>
      </c>
      <c r="Q48" s="35" t="s">
        <v>20</v>
      </c>
      <c r="R48" t="s">
        <v>2</v>
      </c>
      <c r="S48" s="72">
        <f>E19</f>
        <v>0</v>
      </c>
    </row>
    <row r="49" spans="2:19" x14ac:dyDescent="0.25">
      <c r="B49" s="59">
        <v>17</v>
      </c>
      <c r="C49" s="81"/>
      <c r="D49" s="82"/>
      <c r="E49" s="82"/>
      <c r="F49" s="82"/>
      <c r="G49" s="82"/>
      <c r="H49" s="82"/>
      <c r="I49" s="60">
        <f t="shared" si="3"/>
        <v>0</v>
      </c>
      <c r="K49" s="63">
        <f>_xlfn.IFNA(INDEX(Details!$E$17:$P$21, MATCH($C49, Details!$D$17:$D$21, 0), MATCH(YEAR($D$6), Details!$E$16:$P$16, 0))*E49, 0)</f>
        <v>0</v>
      </c>
      <c r="L49" s="63">
        <f>_xlfn.IFNA(INDEX(Details!$E$17:$P$21, MATCH($C49, Details!$D$17:$D$21, 0), MATCH(YEAR($D$6), Details!$E$16:$P$16, 0))*F49*1.5, 0)</f>
        <v>0</v>
      </c>
      <c r="M49" s="63">
        <f>_xlfn.IFNA(INDEX(Details!$E$17:$P$21, MATCH($C49, Details!$D$17:$D$21, 0), MATCH(YEAR($D$6), Details!$E$16:$P$16, 0))*G49*1.5, 0)</f>
        <v>0</v>
      </c>
      <c r="N49" s="63">
        <f>_xlfn.IFNA(INDEX(Details!$E$17:$P$21, MATCH($C49, Details!$D$17:$D$21, 0), MATCH(YEAR($D$6), Details!$E$16:$P$16, 0))*H49*2, 0)</f>
        <v>0</v>
      </c>
      <c r="O49" s="64">
        <f t="shared" si="2"/>
        <v>0</v>
      </c>
      <c r="Q49" s="35" t="s">
        <v>20</v>
      </c>
      <c r="R49" t="s">
        <v>42</v>
      </c>
      <c r="S49" s="72">
        <f>F19</f>
        <v>0</v>
      </c>
    </row>
    <row r="50" spans="2:19" x14ac:dyDescent="0.25">
      <c r="B50" s="59">
        <v>18</v>
      </c>
      <c r="C50" s="81"/>
      <c r="D50" s="82"/>
      <c r="E50" s="82"/>
      <c r="F50" s="82"/>
      <c r="G50" s="82"/>
      <c r="H50" s="82"/>
      <c r="I50" s="60">
        <f t="shared" si="3"/>
        <v>0</v>
      </c>
      <c r="K50" s="63">
        <f>_xlfn.IFNA(INDEX(Details!$E$17:$P$21, MATCH($C50, Details!$D$17:$D$21, 0), MATCH(YEAR($D$6), Details!$E$16:$P$16, 0))*E50, 0)</f>
        <v>0</v>
      </c>
      <c r="L50" s="63">
        <f>_xlfn.IFNA(INDEX(Details!$E$17:$P$21, MATCH($C50, Details!$D$17:$D$21, 0), MATCH(YEAR($D$6), Details!$E$16:$P$16, 0))*F50*1.5, 0)</f>
        <v>0</v>
      </c>
      <c r="M50" s="63">
        <f>_xlfn.IFNA(INDEX(Details!$E$17:$P$21, MATCH($C50, Details!$D$17:$D$21, 0), MATCH(YEAR($D$6), Details!$E$16:$P$16, 0))*G50*1.5, 0)</f>
        <v>0</v>
      </c>
      <c r="N50" s="63">
        <f>_xlfn.IFNA(INDEX(Details!$E$17:$P$21, MATCH($C50, Details!$D$17:$D$21, 0), MATCH(YEAR($D$6), Details!$E$16:$P$16, 0))*H50*2, 0)</f>
        <v>0</v>
      </c>
      <c r="O50" s="64">
        <f t="shared" si="2"/>
        <v>0</v>
      </c>
      <c r="Q50" s="35" t="s">
        <v>20</v>
      </c>
      <c r="R50" t="s">
        <v>43</v>
      </c>
      <c r="S50" s="72">
        <f>G19</f>
        <v>0</v>
      </c>
    </row>
    <row r="51" spans="2:19" x14ac:dyDescent="0.25">
      <c r="B51" s="59">
        <v>19</v>
      </c>
      <c r="C51" s="81"/>
      <c r="D51" s="82"/>
      <c r="E51" s="82"/>
      <c r="F51" s="82"/>
      <c r="G51" s="82"/>
      <c r="H51" s="82"/>
      <c r="I51" s="60">
        <f t="shared" si="3"/>
        <v>0</v>
      </c>
      <c r="K51" s="63">
        <f>_xlfn.IFNA(INDEX(Details!$E$17:$P$21, MATCH($C51, Details!$D$17:$D$21, 0), MATCH(YEAR($D$6), Details!$E$16:$P$16, 0))*E51, 0)</f>
        <v>0</v>
      </c>
      <c r="L51" s="63">
        <f>_xlfn.IFNA(INDEX(Details!$E$17:$P$21, MATCH($C51, Details!$D$17:$D$21, 0), MATCH(YEAR($D$6), Details!$E$16:$P$16, 0))*F51*1.5, 0)</f>
        <v>0</v>
      </c>
      <c r="M51" s="63">
        <f>_xlfn.IFNA(INDEX(Details!$E$17:$P$21, MATCH($C51, Details!$D$17:$D$21, 0), MATCH(YEAR($D$6), Details!$E$16:$P$16, 0))*G51*1.5, 0)</f>
        <v>0</v>
      </c>
      <c r="N51" s="63">
        <f>_xlfn.IFNA(INDEX(Details!$E$17:$P$21, MATCH($C51, Details!$D$17:$D$21, 0), MATCH(YEAR($D$6), Details!$E$16:$P$16, 0))*H51*2, 0)</f>
        <v>0</v>
      </c>
      <c r="O51" s="64">
        <f t="shared" si="2"/>
        <v>0</v>
      </c>
      <c r="Q51" s="35" t="s">
        <v>20</v>
      </c>
      <c r="R51" t="s">
        <v>32</v>
      </c>
      <c r="S51" s="72">
        <f>H19</f>
        <v>0</v>
      </c>
    </row>
    <row r="52" spans="2:19" x14ac:dyDescent="0.25">
      <c r="B52" s="59">
        <v>20</v>
      </c>
      <c r="C52" s="81"/>
      <c r="D52" s="82"/>
      <c r="E52" s="82"/>
      <c r="F52" s="82"/>
      <c r="G52" s="82"/>
      <c r="H52" s="82"/>
      <c r="I52" s="60">
        <f t="shared" si="3"/>
        <v>0</v>
      </c>
      <c r="K52" s="63">
        <f>_xlfn.IFNA(INDEX(Details!$E$17:$P$21, MATCH($C52, Details!$D$17:$D$21, 0), MATCH(YEAR($D$6), Details!$E$16:$P$16, 0))*E52, 0)</f>
        <v>0</v>
      </c>
      <c r="L52" s="63">
        <f>_xlfn.IFNA(INDEX(Details!$E$17:$P$21, MATCH($C52, Details!$D$17:$D$21, 0), MATCH(YEAR($D$6), Details!$E$16:$P$16, 0))*F52*1.5, 0)</f>
        <v>0</v>
      </c>
      <c r="M52" s="63">
        <f>_xlfn.IFNA(INDEX(Details!$E$17:$P$21, MATCH($C52, Details!$D$17:$D$21, 0), MATCH(YEAR($D$6), Details!$E$16:$P$16, 0))*G52*1.5, 0)</f>
        <v>0</v>
      </c>
      <c r="N52" s="63">
        <f>_xlfn.IFNA(INDEX(Details!$E$17:$P$21, MATCH($C52, Details!$D$17:$D$21, 0), MATCH(YEAR($D$6), Details!$E$16:$P$16, 0))*H52*2, 0)</f>
        <v>0</v>
      </c>
      <c r="O52" s="64">
        <f t="shared" si="2"/>
        <v>0</v>
      </c>
      <c r="Q52" s="35"/>
      <c r="S52" s="72"/>
    </row>
    <row r="53" spans="2:19" x14ac:dyDescent="0.25">
      <c r="B53" s="59">
        <v>21</v>
      </c>
      <c r="C53" s="81"/>
      <c r="D53" s="82"/>
      <c r="E53" s="82"/>
      <c r="F53" s="82"/>
      <c r="G53" s="82"/>
      <c r="H53" s="82"/>
      <c r="I53" s="60">
        <f t="shared" si="3"/>
        <v>0</v>
      </c>
      <c r="K53" s="63">
        <f>_xlfn.IFNA(INDEX(Details!$E$17:$P$21, MATCH($C53, Details!$D$17:$D$21, 0), MATCH(YEAR($D$6), Details!$E$16:$P$16, 0))*E53, 0)</f>
        <v>0</v>
      </c>
      <c r="L53" s="63">
        <f>_xlfn.IFNA(INDEX(Details!$E$17:$P$21, MATCH($C53, Details!$D$17:$D$21, 0), MATCH(YEAR($D$6), Details!$E$16:$P$16, 0))*F53*1.5, 0)</f>
        <v>0</v>
      </c>
      <c r="M53" s="63">
        <f>_xlfn.IFNA(INDEX(Details!$E$17:$P$21, MATCH($C53, Details!$D$17:$D$21, 0), MATCH(YEAR($D$6), Details!$E$16:$P$16, 0))*G53*1.5, 0)</f>
        <v>0</v>
      </c>
      <c r="N53" s="63">
        <f>_xlfn.IFNA(INDEX(Details!$E$17:$P$21, MATCH($C53, Details!$D$17:$D$21, 0), MATCH(YEAR($D$6), Details!$E$16:$P$16, 0))*H53*2, 0)</f>
        <v>0</v>
      </c>
      <c r="O53" s="64">
        <f t="shared" si="2"/>
        <v>0</v>
      </c>
      <c r="Q53" s="35" t="s">
        <v>31</v>
      </c>
      <c r="R53" t="s">
        <v>2</v>
      </c>
      <c r="S53" s="72">
        <f>E20</f>
        <v>40.75</v>
      </c>
    </row>
    <row r="54" spans="2:19" x14ac:dyDescent="0.25">
      <c r="B54" s="59">
        <v>22</v>
      </c>
      <c r="C54" s="81"/>
      <c r="D54" s="82"/>
      <c r="E54" s="82"/>
      <c r="F54" s="82"/>
      <c r="G54" s="82"/>
      <c r="H54" s="82"/>
      <c r="I54" s="60">
        <f t="shared" si="3"/>
        <v>0</v>
      </c>
      <c r="K54" s="63">
        <f>_xlfn.IFNA(INDEX(Details!$E$17:$P$21, MATCH($C54, Details!$D$17:$D$21, 0), MATCH(YEAR($D$6), Details!$E$16:$P$16, 0))*E54, 0)</f>
        <v>0</v>
      </c>
      <c r="L54" s="63">
        <f>_xlfn.IFNA(INDEX(Details!$E$17:$P$21, MATCH($C54, Details!$D$17:$D$21, 0), MATCH(YEAR($D$6), Details!$E$16:$P$16, 0))*F54*1.5, 0)</f>
        <v>0</v>
      </c>
      <c r="M54" s="63">
        <f>_xlfn.IFNA(INDEX(Details!$E$17:$P$21, MATCH($C54, Details!$D$17:$D$21, 0), MATCH(YEAR($D$6), Details!$E$16:$P$16, 0))*G54*1.5, 0)</f>
        <v>0</v>
      </c>
      <c r="N54" s="63">
        <f>_xlfn.IFNA(INDEX(Details!$E$17:$P$21, MATCH($C54, Details!$D$17:$D$21, 0), MATCH(YEAR($D$6), Details!$E$16:$P$16, 0))*H54*2, 0)</f>
        <v>0</v>
      </c>
      <c r="O54" s="64">
        <f t="shared" si="2"/>
        <v>0</v>
      </c>
      <c r="Q54" s="35" t="s">
        <v>31</v>
      </c>
      <c r="R54" t="s">
        <v>42</v>
      </c>
      <c r="S54" s="72">
        <f>F20</f>
        <v>0</v>
      </c>
    </row>
    <row r="55" spans="2:19" x14ac:dyDescent="0.25">
      <c r="B55" s="59">
        <v>23</v>
      </c>
      <c r="C55" s="81"/>
      <c r="D55" s="82"/>
      <c r="E55" s="82"/>
      <c r="F55" s="82"/>
      <c r="G55" s="82"/>
      <c r="H55" s="82"/>
      <c r="I55" s="60">
        <f t="shared" si="3"/>
        <v>0</v>
      </c>
      <c r="K55" s="63">
        <f>_xlfn.IFNA(INDEX(Details!$E$17:$P$21, MATCH($C55, Details!$D$17:$D$21, 0), MATCH(YEAR($D$6), Details!$E$16:$P$16, 0))*E55, 0)</f>
        <v>0</v>
      </c>
      <c r="L55" s="63">
        <f>_xlfn.IFNA(INDEX(Details!$E$17:$P$21, MATCH($C55, Details!$D$17:$D$21, 0), MATCH(YEAR($D$6), Details!$E$16:$P$16, 0))*F55*1.5, 0)</f>
        <v>0</v>
      </c>
      <c r="M55" s="63">
        <f>_xlfn.IFNA(INDEX(Details!$E$17:$P$21, MATCH($C55, Details!$D$17:$D$21, 0), MATCH(YEAR($D$6), Details!$E$16:$P$16, 0))*G55*1.5, 0)</f>
        <v>0</v>
      </c>
      <c r="N55" s="63">
        <f>_xlfn.IFNA(INDEX(Details!$E$17:$P$21, MATCH($C55, Details!$D$17:$D$21, 0), MATCH(YEAR($D$6), Details!$E$16:$P$16, 0))*H55*2, 0)</f>
        <v>0</v>
      </c>
      <c r="O55" s="64">
        <f t="shared" si="2"/>
        <v>0</v>
      </c>
      <c r="Q55" s="35" t="s">
        <v>31</v>
      </c>
      <c r="R55" t="s">
        <v>43</v>
      </c>
      <c r="S55" s="72">
        <f>G20</f>
        <v>0</v>
      </c>
    </row>
    <row r="56" spans="2:19" x14ac:dyDescent="0.25">
      <c r="B56" s="59">
        <v>24</v>
      </c>
      <c r="C56" s="81"/>
      <c r="D56" s="82"/>
      <c r="E56" s="82"/>
      <c r="F56" s="82"/>
      <c r="G56" s="82"/>
      <c r="H56" s="82"/>
      <c r="I56" s="60">
        <f t="shared" si="3"/>
        <v>0</v>
      </c>
      <c r="K56" s="63">
        <f>_xlfn.IFNA(INDEX(Details!$E$17:$P$21, MATCH($C56, Details!$D$17:$D$21, 0), MATCH(YEAR($D$6), Details!$E$16:$P$16, 0))*E56, 0)</f>
        <v>0</v>
      </c>
      <c r="L56" s="63">
        <f>_xlfn.IFNA(INDEX(Details!$E$17:$P$21, MATCH($C56, Details!$D$17:$D$21, 0), MATCH(YEAR($D$6), Details!$E$16:$P$16, 0))*F56*1.5, 0)</f>
        <v>0</v>
      </c>
      <c r="M56" s="63">
        <f>_xlfn.IFNA(INDEX(Details!$E$17:$P$21, MATCH($C56, Details!$D$17:$D$21, 0), MATCH(YEAR($D$6), Details!$E$16:$P$16, 0))*G56*1.5, 0)</f>
        <v>0</v>
      </c>
      <c r="N56" s="63">
        <f>_xlfn.IFNA(INDEX(Details!$E$17:$P$21, MATCH($C56, Details!$D$17:$D$21, 0), MATCH(YEAR($D$6), Details!$E$16:$P$16, 0))*H56*2, 0)</f>
        <v>0</v>
      </c>
      <c r="O56" s="64">
        <f t="shared" si="2"/>
        <v>0</v>
      </c>
      <c r="Q56" s="38" t="s">
        <v>31</v>
      </c>
      <c r="R56" s="39" t="s">
        <v>32</v>
      </c>
      <c r="S56" s="73">
        <f>H20</f>
        <v>0</v>
      </c>
    </row>
    <row r="57" spans="2:19" x14ac:dyDescent="0.25">
      <c r="B57" s="59">
        <v>25</v>
      </c>
      <c r="C57" s="81"/>
      <c r="D57" s="82"/>
      <c r="E57" s="82"/>
      <c r="F57" s="82"/>
      <c r="G57" s="82"/>
      <c r="H57" s="82"/>
      <c r="I57" s="60">
        <f t="shared" si="3"/>
        <v>0</v>
      </c>
      <c r="K57" s="63">
        <f>_xlfn.IFNA(INDEX(Details!$E$17:$P$21, MATCH($C57, Details!$D$17:$D$21, 0), MATCH(YEAR($D$6), Details!$E$16:$P$16, 0))*E57, 0)</f>
        <v>0</v>
      </c>
      <c r="L57" s="63">
        <f>_xlfn.IFNA(INDEX(Details!$E$17:$P$21, MATCH($C57, Details!$D$17:$D$21, 0), MATCH(YEAR($D$6), Details!$E$16:$P$16, 0))*F57*1.5, 0)</f>
        <v>0</v>
      </c>
      <c r="M57" s="63">
        <f>_xlfn.IFNA(INDEX(Details!$E$17:$P$21, MATCH($C57, Details!$D$17:$D$21, 0), MATCH(YEAR($D$6), Details!$E$16:$P$16, 0))*G57*1.5, 0)</f>
        <v>0</v>
      </c>
      <c r="N57" s="63">
        <f>_xlfn.IFNA(INDEX(Details!$E$17:$P$21, MATCH($C57, Details!$D$17:$D$21, 0), MATCH(YEAR($D$6), Details!$E$16:$P$16, 0))*H57*2, 0)</f>
        <v>0</v>
      </c>
      <c r="O57" s="64">
        <f t="shared" si="2"/>
        <v>0</v>
      </c>
    </row>
    <row r="58" spans="2:19" x14ac:dyDescent="0.25">
      <c r="B58" s="59">
        <v>26</v>
      </c>
      <c r="C58" s="81"/>
      <c r="D58" s="82"/>
      <c r="E58" s="82"/>
      <c r="F58" s="82"/>
      <c r="G58" s="82"/>
      <c r="H58" s="82"/>
      <c r="I58" s="60">
        <f t="shared" si="3"/>
        <v>0</v>
      </c>
      <c r="K58" s="63">
        <f>_xlfn.IFNA(INDEX(Details!$E$17:$P$21, MATCH($C58, Details!$D$17:$D$21, 0), MATCH(YEAR($D$6), Details!$E$16:$P$16, 0))*E58, 0)</f>
        <v>0</v>
      </c>
      <c r="L58" s="63">
        <f>_xlfn.IFNA(INDEX(Details!$E$17:$P$21, MATCH($C58, Details!$D$17:$D$21, 0), MATCH(YEAR($D$6), Details!$E$16:$P$16, 0))*F58*1.5, 0)</f>
        <v>0</v>
      </c>
      <c r="M58" s="63">
        <f>_xlfn.IFNA(INDEX(Details!$E$17:$P$21, MATCH($C58, Details!$D$17:$D$21, 0), MATCH(YEAR($D$6), Details!$E$16:$P$16, 0))*G58*1.5, 0)</f>
        <v>0</v>
      </c>
      <c r="N58" s="63">
        <f>_xlfn.IFNA(INDEX(Details!$E$17:$P$21, MATCH($C58, Details!$D$17:$D$21, 0), MATCH(YEAR($D$6), Details!$E$16:$P$16, 0))*H58*2, 0)</f>
        <v>0</v>
      </c>
      <c r="O58" s="64">
        <f t="shared" si="2"/>
        <v>0</v>
      </c>
      <c r="Q58" s="77"/>
    </row>
    <row r="59" spans="2:19" x14ac:dyDescent="0.25">
      <c r="B59" s="59">
        <v>27</v>
      </c>
      <c r="C59" s="81"/>
      <c r="D59" s="82"/>
      <c r="E59" s="82"/>
      <c r="F59" s="82"/>
      <c r="G59" s="82"/>
      <c r="H59" s="82"/>
      <c r="I59" s="60">
        <f t="shared" si="3"/>
        <v>0</v>
      </c>
      <c r="K59" s="63">
        <f>_xlfn.IFNA(INDEX(Details!$E$17:$P$21, MATCH($C59, Details!$D$17:$D$21, 0), MATCH(YEAR($D$6), Details!$E$16:$P$16, 0))*E59, 0)</f>
        <v>0</v>
      </c>
      <c r="L59" s="63">
        <f>_xlfn.IFNA(INDEX(Details!$E$17:$P$21, MATCH($C59, Details!$D$17:$D$21, 0), MATCH(YEAR($D$6), Details!$E$16:$P$16, 0))*F59*1.5, 0)</f>
        <v>0</v>
      </c>
      <c r="M59" s="63">
        <f>_xlfn.IFNA(INDEX(Details!$E$17:$P$21, MATCH($C59, Details!$D$17:$D$21, 0), MATCH(YEAR($D$6), Details!$E$16:$P$16, 0))*G59*1.5, 0)</f>
        <v>0</v>
      </c>
      <c r="N59" s="63">
        <f>_xlfn.IFNA(INDEX(Details!$E$17:$P$21, MATCH($C59, Details!$D$17:$D$21, 0), MATCH(YEAR($D$6), Details!$E$16:$P$16, 0))*H59*2, 0)</f>
        <v>0</v>
      </c>
      <c r="O59" s="64">
        <f t="shared" si="2"/>
        <v>0</v>
      </c>
    </row>
    <row r="60" spans="2:19" x14ac:dyDescent="0.25">
      <c r="B60" s="59">
        <v>28</v>
      </c>
      <c r="C60" s="81"/>
      <c r="D60" s="82"/>
      <c r="E60" s="82"/>
      <c r="F60" s="82"/>
      <c r="G60" s="82"/>
      <c r="H60" s="82"/>
      <c r="I60" s="60">
        <f t="shared" si="3"/>
        <v>0</v>
      </c>
      <c r="K60" s="63">
        <f>_xlfn.IFNA(INDEX(Details!$E$17:$P$21, MATCH($C60, Details!$D$17:$D$21, 0), MATCH(YEAR($D$6), Details!$E$16:$P$16, 0))*E60, 0)</f>
        <v>0</v>
      </c>
      <c r="L60" s="63">
        <f>_xlfn.IFNA(INDEX(Details!$E$17:$P$21, MATCH($C60, Details!$D$17:$D$21, 0), MATCH(YEAR($D$6), Details!$E$16:$P$16, 0))*F60*1.5, 0)</f>
        <v>0</v>
      </c>
      <c r="M60" s="63">
        <f>_xlfn.IFNA(INDEX(Details!$E$17:$P$21, MATCH($C60, Details!$D$17:$D$21, 0), MATCH(YEAR($D$6), Details!$E$16:$P$16, 0))*G60*1.5, 0)</f>
        <v>0</v>
      </c>
      <c r="N60" s="63">
        <f>_xlfn.IFNA(INDEX(Details!$E$17:$P$21, MATCH($C60, Details!$D$17:$D$21, 0), MATCH(YEAR($D$6), Details!$E$16:$P$16, 0))*H60*2, 0)</f>
        <v>0</v>
      </c>
      <c r="O60" s="64">
        <f t="shared" si="2"/>
        <v>0</v>
      </c>
    </row>
    <row r="61" spans="2:19" x14ac:dyDescent="0.25">
      <c r="B61" s="59">
        <v>29</v>
      </c>
      <c r="C61" s="81"/>
      <c r="D61" s="82"/>
      <c r="E61" s="82"/>
      <c r="F61" s="82"/>
      <c r="G61" s="82"/>
      <c r="H61" s="82"/>
      <c r="I61" s="60">
        <f t="shared" si="3"/>
        <v>0</v>
      </c>
      <c r="K61" s="63">
        <f>_xlfn.IFNA(INDEX(Details!$E$17:$P$21, MATCH($C61, Details!$D$17:$D$21, 0), MATCH(YEAR($D$6), Details!$E$16:$P$16, 0))*E61, 0)</f>
        <v>0</v>
      </c>
      <c r="L61" s="63">
        <f>_xlfn.IFNA(INDEX(Details!$E$17:$P$21, MATCH($C61, Details!$D$17:$D$21, 0), MATCH(YEAR($D$6), Details!$E$16:$P$16, 0))*F61*1.5, 0)</f>
        <v>0</v>
      </c>
      <c r="M61" s="63">
        <f>_xlfn.IFNA(INDEX(Details!$E$17:$P$21, MATCH($C61, Details!$D$17:$D$21, 0), MATCH(YEAR($D$6), Details!$E$16:$P$16, 0))*G61*1.5, 0)</f>
        <v>0</v>
      </c>
      <c r="N61" s="63">
        <f>_xlfn.IFNA(INDEX(Details!$E$17:$P$21, MATCH($C61, Details!$D$17:$D$21, 0), MATCH(YEAR($D$6), Details!$E$16:$P$16, 0))*H61*2, 0)</f>
        <v>0</v>
      </c>
      <c r="O61" s="64">
        <f t="shared" si="2"/>
        <v>0</v>
      </c>
    </row>
    <row r="62" spans="2:19" x14ac:dyDescent="0.25">
      <c r="B62" s="59">
        <v>30</v>
      </c>
      <c r="C62" s="81"/>
      <c r="D62" s="82"/>
      <c r="E62" s="82"/>
      <c r="F62" s="82"/>
      <c r="G62" s="82"/>
      <c r="H62" s="82"/>
      <c r="I62" s="60">
        <f t="shared" si="3"/>
        <v>0</v>
      </c>
      <c r="K62" s="63">
        <f>_xlfn.IFNA(INDEX(Details!$E$17:$P$21, MATCH($C62, Details!$D$17:$D$21, 0), MATCH(YEAR($D$6), Details!$E$16:$P$16, 0))*E62, 0)</f>
        <v>0</v>
      </c>
      <c r="L62" s="63">
        <f>_xlfn.IFNA(INDEX(Details!$E$17:$P$21, MATCH($C62, Details!$D$17:$D$21, 0), MATCH(YEAR($D$6), Details!$E$16:$P$16, 0))*F62*1.5, 0)</f>
        <v>0</v>
      </c>
      <c r="M62" s="63">
        <f>_xlfn.IFNA(INDEX(Details!$E$17:$P$21, MATCH($C62, Details!$D$17:$D$21, 0), MATCH(YEAR($D$6), Details!$E$16:$P$16, 0))*G62*1.5, 0)</f>
        <v>0</v>
      </c>
      <c r="N62" s="63">
        <f>_xlfn.IFNA(INDEX(Details!$E$17:$P$21, MATCH($C62, Details!$D$17:$D$21, 0), MATCH(YEAR($D$6), Details!$E$16:$P$16, 0))*H62*2, 0)</f>
        <v>0</v>
      </c>
      <c r="O62" s="64">
        <f t="shared" si="2"/>
        <v>0</v>
      </c>
    </row>
    <row r="63" spans="2:19" x14ac:dyDescent="0.25">
      <c r="B63" s="59">
        <v>31</v>
      </c>
      <c r="C63" s="81"/>
      <c r="D63" s="82"/>
      <c r="E63" s="82"/>
      <c r="F63" s="82"/>
      <c r="G63" s="82"/>
      <c r="H63" s="82"/>
      <c r="I63" s="60">
        <f t="shared" si="3"/>
        <v>0</v>
      </c>
      <c r="K63" s="63">
        <f>_xlfn.IFNA(INDEX(Details!$E$17:$P$21, MATCH($C63, Details!$D$17:$D$21, 0), MATCH(YEAR($D$6), Details!$E$16:$P$16, 0))*E63, 0)</f>
        <v>0</v>
      </c>
      <c r="L63" s="63">
        <f>_xlfn.IFNA(INDEX(Details!$E$17:$P$21, MATCH($C63, Details!$D$17:$D$21, 0), MATCH(YEAR($D$6), Details!$E$16:$P$16, 0))*F63*1.5, 0)</f>
        <v>0</v>
      </c>
      <c r="M63" s="63">
        <f>_xlfn.IFNA(INDEX(Details!$E$17:$P$21, MATCH($C63, Details!$D$17:$D$21, 0), MATCH(YEAR($D$6), Details!$E$16:$P$16, 0))*G63*1.5, 0)</f>
        <v>0</v>
      </c>
      <c r="N63" s="63">
        <f>_xlfn.IFNA(INDEX(Details!$E$17:$P$21, MATCH($C63, Details!$D$17:$D$21, 0), MATCH(YEAR($D$6), Details!$E$16:$P$16, 0))*H63*2, 0)</f>
        <v>0</v>
      </c>
      <c r="O63" s="64">
        <f t="shared" si="2"/>
        <v>0</v>
      </c>
    </row>
    <row r="64" spans="2:19" x14ac:dyDescent="0.25">
      <c r="B64" s="59">
        <v>32</v>
      </c>
      <c r="C64" s="81"/>
      <c r="D64" s="82"/>
      <c r="E64" s="82"/>
      <c r="F64" s="82"/>
      <c r="G64" s="82"/>
      <c r="H64" s="82"/>
      <c r="I64" s="60">
        <f t="shared" si="3"/>
        <v>0</v>
      </c>
      <c r="K64" s="63">
        <f>_xlfn.IFNA(INDEX(Details!$E$17:$P$21, MATCH($C64, Details!$D$17:$D$21, 0), MATCH(YEAR($D$6), Details!$E$16:$P$16, 0))*E64, 0)</f>
        <v>0</v>
      </c>
      <c r="L64" s="63">
        <f>_xlfn.IFNA(INDEX(Details!$E$17:$P$21, MATCH($C64, Details!$D$17:$D$21, 0), MATCH(YEAR($D$6), Details!$E$16:$P$16, 0))*F64*1.5, 0)</f>
        <v>0</v>
      </c>
      <c r="M64" s="63">
        <f>_xlfn.IFNA(INDEX(Details!$E$17:$P$21, MATCH($C64, Details!$D$17:$D$21, 0), MATCH(YEAR($D$6), Details!$E$16:$P$16, 0))*G64*1.5, 0)</f>
        <v>0</v>
      </c>
      <c r="N64" s="63">
        <f>_xlfn.IFNA(INDEX(Details!$E$17:$P$21, MATCH($C64, Details!$D$17:$D$21, 0), MATCH(YEAR($D$6), Details!$E$16:$P$16, 0))*H64*2, 0)</f>
        <v>0</v>
      </c>
      <c r="O64" s="64">
        <f t="shared" si="2"/>
        <v>0</v>
      </c>
    </row>
    <row r="65" spans="2:15" x14ac:dyDescent="0.25">
      <c r="B65" s="59">
        <v>33</v>
      </c>
      <c r="C65" s="81"/>
      <c r="D65" s="82"/>
      <c r="E65" s="82"/>
      <c r="F65" s="82"/>
      <c r="G65" s="82"/>
      <c r="H65" s="82"/>
      <c r="I65" s="60">
        <f t="shared" si="3"/>
        <v>0</v>
      </c>
      <c r="K65" s="63">
        <f>_xlfn.IFNA(INDEX(Details!$E$17:$P$21, MATCH($C65, Details!$D$17:$D$21, 0), MATCH(YEAR($D$6), Details!$E$16:$P$16, 0))*E65, 0)</f>
        <v>0</v>
      </c>
      <c r="L65" s="63">
        <f>_xlfn.IFNA(INDEX(Details!$E$17:$P$21, MATCH($C65, Details!$D$17:$D$21, 0), MATCH(YEAR($D$6), Details!$E$16:$P$16, 0))*F65*1.5, 0)</f>
        <v>0</v>
      </c>
      <c r="M65" s="63">
        <f>_xlfn.IFNA(INDEX(Details!$E$17:$P$21, MATCH($C65, Details!$D$17:$D$21, 0), MATCH(YEAR($D$6), Details!$E$16:$P$16, 0))*G65*1.5, 0)</f>
        <v>0</v>
      </c>
      <c r="N65" s="63">
        <f>_xlfn.IFNA(INDEX(Details!$E$17:$P$21, MATCH($C65, Details!$D$17:$D$21, 0), MATCH(YEAR($D$6), Details!$E$16:$P$16, 0))*H65*2, 0)</f>
        <v>0</v>
      </c>
      <c r="O65" s="64">
        <f t="shared" si="2"/>
        <v>0</v>
      </c>
    </row>
    <row r="66" spans="2:15" x14ac:dyDescent="0.25">
      <c r="B66" s="59">
        <v>34</v>
      </c>
      <c r="C66" s="81"/>
      <c r="D66" s="82"/>
      <c r="E66" s="82"/>
      <c r="F66" s="82"/>
      <c r="G66" s="82"/>
      <c r="H66" s="82"/>
      <c r="I66" s="60">
        <f>SUM(E66:H66)</f>
        <v>0</v>
      </c>
      <c r="K66" s="63">
        <f>_xlfn.IFNA(INDEX(Details!$E$17:$P$21, MATCH($C66, Details!$D$17:$D$21, 0), MATCH(YEAR($D$6), Details!$E$16:$P$16, 0))*E66, 0)</f>
        <v>0</v>
      </c>
      <c r="L66" s="63">
        <f>_xlfn.IFNA(INDEX(Details!$E$17:$P$21, MATCH($C66, Details!$D$17:$D$21, 0), MATCH(YEAR($D$6), Details!$E$16:$P$16, 0))*F66*1.5, 0)</f>
        <v>0</v>
      </c>
      <c r="M66" s="63">
        <f>_xlfn.IFNA(INDEX(Details!$E$17:$P$21, MATCH($C66, Details!$D$17:$D$21, 0), MATCH(YEAR($D$6), Details!$E$16:$P$16, 0))*G66*1.5, 0)</f>
        <v>0</v>
      </c>
      <c r="N66" s="63">
        <f>_xlfn.IFNA(INDEX(Details!$E$17:$P$21, MATCH($C66, Details!$D$17:$D$21, 0), MATCH(YEAR($D$6), Details!$E$16:$P$16, 0))*H66*2, 0)</f>
        <v>0</v>
      </c>
      <c r="O66" s="64">
        <f t="shared" si="2"/>
        <v>0</v>
      </c>
    </row>
    <row r="67" spans="2:15" x14ac:dyDescent="0.25">
      <c r="B67" s="59">
        <v>35</v>
      </c>
      <c r="C67" s="81"/>
      <c r="D67" s="82"/>
      <c r="E67" s="82"/>
      <c r="F67" s="82"/>
      <c r="G67" s="82"/>
      <c r="H67" s="82"/>
      <c r="I67" s="60">
        <f t="shared" si="3"/>
        <v>0</v>
      </c>
      <c r="K67" s="63">
        <f>_xlfn.IFNA(INDEX(Details!$E$17:$P$21, MATCH($C67, Details!$D$17:$D$21, 0), MATCH(YEAR($D$6), Details!$E$16:$P$16, 0))*E67, 0)</f>
        <v>0</v>
      </c>
      <c r="L67" s="63">
        <f>_xlfn.IFNA(INDEX(Details!$E$17:$P$21, MATCH($C67, Details!$D$17:$D$21, 0), MATCH(YEAR($D$6), Details!$E$16:$P$16, 0))*F67*1.5, 0)</f>
        <v>0</v>
      </c>
      <c r="M67" s="63">
        <f>_xlfn.IFNA(INDEX(Details!$E$17:$P$21, MATCH($C67, Details!$D$17:$D$21, 0), MATCH(YEAR($D$6), Details!$E$16:$P$16, 0))*G67*1.5, 0)</f>
        <v>0</v>
      </c>
      <c r="N67" s="63">
        <f>_xlfn.IFNA(INDEX(Details!$E$17:$P$21, MATCH($C67, Details!$D$17:$D$21, 0), MATCH(YEAR($D$6), Details!$E$16:$P$16, 0))*H67*2, 0)</f>
        <v>0</v>
      </c>
      <c r="O67" s="64">
        <f t="shared" si="2"/>
        <v>0</v>
      </c>
    </row>
    <row r="68" spans="2:15" x14ac:dyDescent="0.25">
      <c r="B68" s="59">
        <v>36</v>
      </c>
      <c r="C68" s="81"/>
      <c r="D68" s="82"/>
      <c r="E68" s="82"/>
      <c r="F68" s="82"/>
      <c r="G68" s="82"/>
      <c r="H68" s="82"/>
      <c r="I68" s="60">
        <f t="shared" si="3"/>
        <v>0</v>
      </c>
      <c r="K68" s="63">
        <f>_xlfn.IFNA(INDEX(Details!$E$17:$P$21, MATCH($C68, Details!$D$17:$D$21, 0), MATCH(YEAR($D$6), Details!$E$16:$P$16, 0))*E68, 0)</f>
        <v>0</v>
      </c>
      <c r="L68" s="63">
        <f>_xlfn.IFNA(INDEX(Details!$E$17:$P$21, MATCH($C68, Details!$D$17:$D$21, 0), MATCH(YEAR($D$6), Details!$E$16:$P$16, 0))*F68*1.5, 0)</f>
        <v>0</v>
      </c>
      <c r="M68" s="63">
        <f>_xlfn.IFNA(INDEX(Details!$E$17:$P$21, MATCH($C68, Details!$D$17:$D$21, 0), MATCH(YEAR($D$6), Details!$E$16:$P$16, 0))*G68*1.5, 0)</f>
        <v>0</v>
      </c>
      <c r="N68" s="63">
        <f>_xlfn.IFNA(INDEX(Details!$E$17:$P$21, MATCH($C68, Details!$D$17:$D$21, 0), MATCH(YEAR($D$6), Details!$E$16:$P$16, 0))*H68*2, 0)</f>
        <v>0</v>
      </c>
      <c r="O68" s="64">
        <f t="shared" si="2"/>
        <v>0</v>
      </c>
    </row>
    <row r="69" spans="2:15" x14ac:dyDescent="0.25">
      <c r="B69" s="59">
        <v>37</v>
      </c>
      <c r="C69" s="81"/>
      <c r="D69" s="82"/>
      <c r="E69" s="82"/>
      <c r="F69" s="82"/>
      <c r="G69" s="82"/>
      <c r="H69" s="82"/>
      <c r="I69" s="60">
        <f t="shared" si="3"/>
        <v>0</v>
      </c>
      <c r="K69" s="63">
        <f>_xlfn.IFNA(INDEX(Details!$E$17:$P$21, MATCH($C69, Details!$D$17:$D$21, 0), MATCH(YEAR($D$6), Details!$E$16:$P$16, 0))*E69, 0)</f>
        <v>0</v>
      </c>
      <c r="L69" s="63">
        <f>_xlfn.IFNA(INDEX(Details!$E$17:$P$21, MATCH($C69, Details!$D$17:$D$21, 0), MATCH(YEAR($D$6), Details!$E$16:$P$16, 0))*F69*1.5, 0)</f>
        <v>0</v>
      </c>
      <c r="M69" s="63">
        <f>_xlfn.IFNA(INDEX(Details!$E$17:$P$21, MATCH($C69, Details!$D$17:$D$21, 0), MATCH(YEAR($D$6), Details!$E$16:$P$16, 0))*G69*1.5, 0)</f>
        <v>0</v>
      </c>
      <c r="N69" s="63">
        <f>_xlfn.IFNA(INDEX(Details!$E$17:$P$21, MATCH($C69, Details!$D$17:$D$21, 0), MATCH(YEAR($D$6), Details!$E$16:$P$16, 0))*H69*2, 0)</f>
        <v>0</v>
      </c>
      <c r="O69" s="64">
        <f t="shared" si="2"/>
        <v>0</v>
      </c>
    </row>
    <row r="70" spans="2:15" x14ac:dyDescent="0.25">
      <c r="B70" s="59">
        <v>38</v>
      </c>
      <c r="C70" s="81"/>
      <c r="D70" s="82"/>
      <c r="E70" s="82"/>
      <c r="F70" s="82"/>
      <c r="G70" s="82"/>
      <c r="H70" s="82"/>
      <c r="I70" s="60">
        <f t="shared" si="3"/>
        <v>0</v>
      </c>
      <c r="K70" s="63">
        <f>_xlfn.IFNA(INDEX(Details!$E$17:$P$21, MATCH($C70, Details!$D$17:$D$21, 0), MATCH(YEAR($D$6), Details!$E$16:$P$16, 0))*E70, 0)</f>
        <v>0</v>
      </c>
      <c r="L70" s="63">
        <f>_xlfn.IFNA(INDEX(Details!$E$17:$P$21, MATCH($C70, Details!$D$17:$D$21, 0), MATCH(YEAR($D$6), Details!$E$16:$P$16, 0))*F70*1.5, 0)</f>
        <v>0</v>
      </c>
      <c r="M70" s="63">
        <f>_xlfn.IFNA(INDEX(Details!$E$17:$P$21, MATCH($C70, Details!$D$17:$D$21, 0), MATCH(YEAR($D$6), Details!$E$16:$P$16, 0))*G70*1.5, 0)</f>
        <v>0</v>
      </c>
      <c r="N70" s="63">
        <f>_xlfn.IFNA(INDEX(Details!$E$17:$P$21, MATCH($C70, Details!$D$17:$D$21, 0), MATCH(YEAR($D$6), Details!$E$16:$P$16, 0))*H70*2, 0)</f>
        <v>0</v>
      </c>
      <c r="O70" s="64">
        <f t="shared" si="2"/>
        <v>0</v>
      </c>
    </row>
    <row r="71" spans="2:15" x14ac:dyDescent="0.25">
      <c r="B71" s="59">
        <v>39</v>
      </c>
      <c r="C71" s="81"/>
      <c r="D71" s="82"/>
      <c r="E71" s="82"/>
      <c r="F71" s="82"/>
      <c r="G71" s="82"/>
      <c r="H71" s="82"/>
      <c r="I71" s="60">
        <f t="shared" ref="I71" si="4">SUM(E71:H71)</f>
        <v>0</v>
      </c>
      <c r="K71" s="63">
        <f>_xlfn.IFNA(INDEX(Details!$E$17:$P$21, MATCH($C71, Details!$D$17:$D$21, 0), MATCH(YEAR($D$6), Details!$E$16:$P$16, 0))*E71, 0)</f>
        <v>0</v>
      </c>
      <c r="L71" s="63">
        <f>_xlfn.IFNA(INDEX(Details!$E$17:$P$21, MATCH($C71, Details!$D$17:$D$21, 0), MATCH(YEAR($D$6), Details!$E$16:$P$16, 0))*F71*1.5, 0)</f>
        <v>0</v>
      </c>
      <c r="M71" s="63">
        <f>_xlfn.IFNA(INDEX(Details!$E$17:$P$21, MATCH($C71, Details!$D$17:$D$21, 0), MATCH(YEAR($D$6), Details!$E$16:$P$16, 0))*G71*1.5, 0)</f>
        <v>0</v>
      </c>
      <c r="N71" s="63">
        <f>_xlfn.IFNA(INDEX(Details!$E$17:$P$21, MATCH($C71, Details!$D$17:$D$21, 0), MATCH(YEAR($D$6), Details!$E$16:$P$16, 0))*H71*2, 0)</f>
        <v>0</v>
      </c>
      <c r="O71" s="64">
        <f t="shared" ref="O71" si="5">SUM(K71:N71)</f>
        <v>0</v>
      </c>
    </row>
    <row r="72" spans="2:15" x14ac:dyDescent="0.25">
      <c r="B72" s="65">
        <v>40</v>
      </c>
      <c r="C72" s="18"/>
      <c r="D72" s="84"/>
      <c r="E72" s="84"/>
      <c r="F72" s="83"/>
      <c r="G72" s="83"/>
      <c r="H72" s="83"/>
      <c r="I72" s="66">
        <f t="shared" si="3"/>
        <v>0</v>
      </c>
      <c r="K72" s="67">
        <f>_xlfn.IFNA(INDEX(Details!$E$17:$P$21, MATCH($C72, Details!$D$17:$D$21, 0), MATCH(YEAR($D$6), Details!$E$16:$P$16, 0))*E72, 0)</f>
        <v>0</v>
      </c>
      <c r="L72" s="67">
        <f>_xlfn.IFNA(INDEX(Details!$E$17:$P$21, MATCH($C72, Details!$D$17:$D$21, 0), MATCH(YEAR($D$6), Details!$E$16:$P$16, 0))*F72*1.5, 0)</f>
        <v>0</v>
      </c>
      <c r="M72" s="67">
        <f>_xlfn.IFNA(INDEX(Details!$E$17:$P$21, MATCH($C72, Details!$D$17:$D$21, 0), MATCH(YEAR($D$6), Details!$E$16:$P$16, 0))*G72*1.5, 0)</f>
        <v>0</v>
      </c>
      <c r="N72" s="67">
        <f>_xlfn.IFNA(INDEX(Details!$E$17:$P$21, MATCH($C72, Details!$D$17:$D$21, 0), MATCH(YEAR($D$6), Details!$E$16:$P$16, 0))*H72*2, 0)</f>
        <v>0</v>
      </c>
      <c r="O72" s="68">
        <f t="shared" si="2"/>
        <v>0</v>
      </c>
    </row>
    <row r="73" spans="2:15" x14ac:dyDescent="0.25">
      <c r="D73" s="22" t="s">
        <v>15</v>
      </c>
      <c r="E73" s="69">
        <f>SUM(E33:E72)</f>
        <v>40.75</v>
      </c>
      <c r="F73" s="69">
        <f>SUM(F33:F72)</f>
        <v>0</v>
      </c>
      <c r="G73" s="69">
        <f>SUM(G33:G72)</f>
        <v>0</v>
      </c>
      <c r="H73" s="69">
        <f>SUM(H33:H72)</f>
        <v>0</v>
      </c>
      <c r="I73" s="69">
        <f>SUM(I33:I72)</f>
        <v>40.75</v>
      </c>
      <c r="K73" s="70">
        <f>SUM(K33:K72)</f>
        <v>2119</v>
      </c>
      <c r="L73" s="70">
        <f>SUM(L33:L72)</f>
        <v>0</v>
      </c>
      <c r="M73" s="70">
        <f>SUM(M33:M72)</f>
        <v>0</v>
      </c>
      <c r="N73" s="70">
        <f>SUM(N33:N72)</f>
        <v>0</v>
      </c>
      <c r="O73" s="71">
        <f>SUM(O33:O72)</f>
        <v>2119</v>
      </c>
    </row>
    <row r="74" spans="2:15" x14ac:dyDescent="0.25">
      <c r="D74" s="22"/>
      <c r="E74" s="69"/>
      <c r="F74" s="69"/>
      <c r="G74" s="69"/>
      <c r="H74" s="69"/>
    </row>
  </sheetData>
  <mergeCells count="2">
    <mergeCell ref="E31:I31"/>
    <mergeCell ref="K31:O31"/>
  </mergeCells>
  <pageMargins left="0.8" right="0.8" top="0.8" bottom="0.8" header="0.8" footer="0.8"/>
  <pageSetup scale="44" orientation="landscape" r:id="rId1"/>
  <ignoredErrors>
    <ignoredError sqref="I71 O71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Details!$D$4:$D$13</xm:f>
          </x14:formula1>
          <xm:sqref>C72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1"/>
  <sheetViews>
    <sheetView workbookViewId="0"/>
  </sheetViews>
  <sheetFormatPr defaultRowHeight="15" x14ac:dyDescent="0.25"/>
  <cols>
    <col min="2" max="2" width="29.28515625" bestFit="1" customWidth="1"/>
    <col min="3" max="3" width="18.7109375" bestFit="1" customWidth="1"/>
    <col min="4" max="4" width="23.28515625" bestFit="1" customWidth="1"/>
    <col min="7" max="7" width="9.7109375" customWidth="1"/>
  </cols>
  <sheetData>
    <row r="2" spans="2:16" ht="15.75" thickBot="1" x14ac:dyDescent="0.3"/>
    <row r="3" spans="2:16" x14ac:dyDescent="0.25">
      <c r="B3" s="7" t="s">
        <v>6</v>
      </c>
      <c r="C3" s="8" t="s">
        <v>23</v>
      </c>
      <c r="D3" s="9" t="s">
        <v>5</v>
      </c>
    </row>
    <row r="4" spans="2:16" x14ac:dyDescent="0.25">
      <c r="B4" s="3" t="s">
        <v>7</v>
      </c>
      <c r="C4" t="s">
        <v>8</v>
      </c>
      <c r="D4" s="2" t="s">
        <v>28</v>
      </c>
    </row>
    <row r="5" spans="2:16" x14ac:dyDescent="0.25">
      <c r="B5" s="3" t="s">
        <v>9</v>
      </c>
      <c r="C5" t="s">
        <v>10</v>
      </c>
      <c r="D5" s="2" t="s">
        <v>29</v>
      </c>
    </row>
    <row r="6" spans="2:16" x14ac:dyDescent="0.25">
      <c r="B6" s="3" t="s">
        <v>35</v>
      </c>
      <c r="C6" t="s">
        <v>11</v>
      </c>
      <c r="D6" s="2" t="s">
        <v>30</v>
      </c>
    </row>
    <row r="7" spans="2:16" x14ac:dyDescent="0.25">
      <c r="B7" s="3" t="s">
        <v>34</v>
      </c>
      <c r="C7" t="s">
        <v>12</v>
      </c>
      <c r="D7" s="2" t="s">
        <v>20</v>
      </c>
    </row>
    <row r="8" spans="2:16" x14ac:dyDescent="0.25">
      <c r="B8" s="3" t="s">
        <v>36</v>
      </c>
      <c r="D8" s="2" t="s">
        <v>31</v>
      </c>
    </row>
    <row r="9" spans="2:16" x14ac:dyDescent="0.25">
      <c r="B9" s="3" t="s">
        <v>47</v>
      </c>
      <c r="D9" s="2"/>
    </row>
    <row r="10" spans="2:16" x14ac:dyDescent="0.25">
      <c r="B10" s="3" t="s">
        <v>48</v>
      </c>
      <c r="D10" s="2"/>
    </row>
    <row r="11" spans="2:16" x14ac:dyDescent="0.25">
      <c r="B11" s="3" t="s">
        <v>49</v>
      </c>
      <c r="D11" s="2"/>
    </row>
    <row r="12" spans="2:16" x14ac:dyDescent="0.25">
      <c r="B12" s="3" t="s">
        <v>50</v>
      </c>
      <c r="D12" s="2"/>
    </row>
    <row r="13" spans="2:16" ht="15.75" thickBot="1" x14ac:dyDescent="0.3">
      <c r="B13" s="4"/>
      <c r="C13" s="5"/>
      <c r="D13" s="6"/>
    </row>
    <row r="15" spans="2:16" ht="15.75" thickBot="1" x14ac:dyDescent="0.3"/>
    <row r="16" spans="2:16" x14ac:dyDescent="0.25">
      <c r="B16" s="1" t="s">
        <v>19</v>
      </c>
      <c r="C16" s="10"/>
      <c r="D16" s="10"/>
      <c r="E16" s="11">
        <v>2019</v>
      </c>
      <c r="F16" s="11">
        <v>2020</v>
      </c>
      <c r="G16" s="11">
        <v>2021</v>
      </c>
      <c r="H16" s="11">
        <v>2022</v>
      </c>
      <c r="I16" s="11">
        <v>2023</v>
      </c>
      <c r="J16" s="11">
        <v>2024</v>
      </c>
      <c r="K16" s="11">
        <v>2025</v>
      </c>
      <c r="L16" s="11">
        <v>2026</v>
      </c>
      <c r="M16" s="11">
        <v>2027</v>
      </c>
      <c r="N16" s="11">
        <v>2028</v>
      </c>
      <c r="O16" s="11">
        <v>2029</v>
      </c>
      <c r="P16" s="12">
        <v>2030</v>
      </c>
    </row>
    <row r="17" spans="2:16" x14ac:dyDescent="0.25">
      <c r="B17" s="3"/>
      <c r="D17" s="22" t="s">
        <v>28</v>
      </c>
      <c r="E17">
        <v>35</v>
      </c>
      <c r="F17">
        <v>35</v>
      </c>
      <c r="G17">
        <v>35</v>
      </c>
      <c r="H17">
        <v>35</v>
      </c>
      <c r="I17">
        <v>38</v>
      </c>
      <c r="J17">
        <v>38</v>
      </c>
      <c r="K17">
        <v>50</v>
      </c>
      <c r="L17">
        <v>50</v>
      </c>
      <c r="M17">
        <v>50</v>
      </c>
      <c r="N17">
        <v>50</v>
      </c>
      <c r="O17">
        <v>50</v>
      </c>
      <c r="P17" s="2">
        <v>50</v>
      </c>
    </row>
    <row r="18" spans="2:16" x14ac:dyDescent="0.25">
      <c r="B18" s="3" t="s">
        <v>45</v>
      </c>
      <c r="C18">
        <v>1.5</v>
      </c>
      <c r="D18" s="22" t="s">
        <v>29</v>
      </c>
      <c r="E18">
        <v>35</v>
      </c>
      <c r="F18">
        <v>35</v>
      </c>
      <c r="G18">
        <v>35</v>
      </c>
      <c r="H18">
        <v>35</v>
      </c>
      <c r="I18">
        <v>38</v>
      </c>
      <c r="J18">
        <v>38</v>
      </c>
      <c r="K18">
        <v>50</v>
      </c>
      <c r="L18">
        <v>50</v>
      </c>
      <c r="M18">
        <v>50</v>
      </c>
      <c r="N18">
        <v>50</v>
      </c>
      <c r="O18">
        <v>50</v>
      </c>
      <c r="P18" s="2">
        <v>50</v>
      </c>
    </row>
    <row r="19" spans="2:16" x14ac:dyDescent="0.25">
      <c r="B19" s="3" t="s">
        <v>44</v>
      </c>
      <c r="C19">
        <v>1.5</v>
      </c>
      <c r="D19" s="22" t="s">
        <v>30</v>
      </c>
      <c r="E19">
        <v>40</v>
      </c>
      <c r="F19">
        <v>40</v>
      </c>
      <c r="G19">
        <v>40</v>
      </c>
      <c r="H19" s="78">
        <v>45</v>
      </c>
      <c r="I19" s="78">
        <v>45</v>
      </c>
      <c r="J19" s="78">
        <v>45</v>
      </c>
      <c r="K19">
        <v>52</v>
      </c>
      <c r="L19">
        <v>52</v>
      </c>
      <c r="M19">
        <v>52</v>
      </c>
      <c r="N19">
        <v>52</v>
      </c>
      <c r="O19">
        <v>52</v>
      </c>
      <c r="P19" s="2">
        <v>52</v>
      </c>
    </row>
    <row r="20" spans="2:16" x14ac:dyDescent="0.25">
      <c r="B20" s="3" t="s">
        <v>33</v>
      </c>
      <c r="C20">
        <v>2</v>
      </c>
      <c r="D20" s="22" t="s">
        <v>20</v>
      </c>
      <c r="E20">
        <v>35</v>
      </c>
      <c r="F20">
        <v>35</v>
      </c>
      <c r="G20">
        <v>35</v>
      </c>
      <c r="H20">
        <v>35</v>
      </c>
      <c r="I20">
        <v>38</v>
      </c>
      <c r="J20">
        <v>38</v>
      </c>
      <c r="K20">
        <v>50</v>
      </c>
      <c r="L20">
        <v>50</v>
      </c>
      <c r="M20">
        <v>50</v>
      </c>
      <c r="N20">
        <v>50</v>
      </c>
      <c r="O20">
        <v>50</v>
      </c>
      <c r="P20" s="2">
        <v>50</v>
      </c>
    </row>
    <row r="21" spans="2:16" ht="15.75" thickBot="1" x14ac:dyDescent="0.3">
      <c r="B21" s="4"/>
      <c r="C21" s="5"/>
      <c r="D21" s="13" t="s">
        <v>31</v>
      </c>
      <c r="E21" s="5">
        <v>40</v>
      </c>
      <c r="F21" s="5">
        <v>40</v>
      </c>
      <c r="G21" s="5">
        <v>40</v>
      </c>
      <c r="H21" s="79">
        <v>45</v>
      </c>
      <c r="I21" s="79">
        <v>45</v>
      </c>
      <c r="J21" s="79">
        <v>45</v>
      </c>
      <c r="K21" s="5">
        <v>52</v>
      </c>
      <c r="L21" s="5">
        <v>52</v>
      </c>
      <c r="M21" s="5">
        <v>52</v>
      </c>
      <c r="N21" s="5">
        <v>52</v>
      </c>
      <c r="O21" s="5">
        <v>52</v>
      </c>
      <c r="P21" s="6">
        <v>52</v>
      </c>
    </row>
  </sheetData>
  <sheetProtection algorithmName="SHA-512" hashValue="GPIUYUGSSyz3MK8NMZeQwDDTC8IVQbBSycsDM8apWSuDQ368s514s6lOwrDyKIMEc4A1yUNNNmFQ055o/fWV7Q==" saltValue="Ge1CQrqFxRjoakwByWV7I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Timesheet Input</vt:lpstr>
      <vt:lpstr>Details</vt:lpstr>
      <vt:lpstr>'Weekly Timesheet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Ding</dc:creator>
  <cp:lastModifiedBy>Cindy Dang</cp:lastModifiedBy>
  <cp:lastPrinted>2020-12-15T02:51:22Z</cp:lastPrinted>
  <dcterms:created xsi:type="dcterms:W3CDTF">2019-11-20T00:12:18Z</dcterms:created>
  <dcterms:modified xsi:type="dcterms:W3CDTF">2025-09-12T13:13:19Z</dcterms:modified>
</cp:coreProperties>
</file>