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C\Dropbox\Clonard - Cindy\File for Payroll and Billling\489 King Street\01Sep - 28Sep2025\"/>
    </mc:Choice>
  </mc:AlternateContent>
  <xr:revisionPtr revIDLastSave="0" documentId="13_ncr:1_{7AC7166B-B8FC-45FC-A0A9-ECCE42F05AD9}" xr6:coauthVersionLast="47" xr6:coauthVersionMax="47" xr10:uidLastSave="{00000000-0000-0000-0000-000000000000}"/>
  <bookViews>
    <workbookView xWindow="10320" yWindow="0" windowWidth="18585" windowHeight="15585" xr2:uid="{00000000-000D-0000-FFFF-FFFF00000000}"/>
  </bookViews>
  <sheets>
    <sheet name="Sheet1" sheetId="1" r:id="rId1"/>
  </sheets>
  <definedNames>
    <definedName name="_xlnm._FilterDatabase" localSheetId="0" hidden="1">Sheet1!$C$4:$C$56</definedName>
    <definedName name="_xlnm.Print_Area" localSheetId="0">Sheet1!$A$1:$N$139</definedName>
    <definedName name="_xlnm.Print_Titles" localSheetId="0">Sheet1!$1:$4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0" i="1" l="1"/>
  <c r="P120" i="1" s="1"/>
  <c r="P119" i="1"/>
  <c r="I119" i="1"/>
  <c r="H119" i="1"/>
  <c r="H118" i="1"/>
  <c r="H117" i="1"/>
  <c r="I117" i="1" s="1"/>
  <c r="P116" i="1"/>
  <c r="I116" i="1"/>
  <c r="H116" i="1"/>
  <c r="P115" i="1"/>
  <c r="H115" i="1"/>
  <c r="H114" i="1"/>
  <c r="P114" i="1" s="1"/>
  <c r="P113" i="1"/>
  <c r="I113" i="1"/>
  <c r="H113" i="1"/>
  <c r="H112" i="1"/>
  <c r="H111" i="1"/>
  <c r="I111" i="1" s="1"/>
  <c r="P110" i="1"/>
  <c r="I110" i="1"/>
  <c r="H110" i="1"/>
  <c r="P109" i="1"/>
  <c r="H109" i="1"/>
  <c r="H107" i="1"/>
  <c r="P107" i="1" s="1"/>
  <c r="P106" i="1"/>
  <c r="I106" i="1"/>
  <c r="H106" i="1"/>
  <c r="H105" i="1"/>
  <c r="P105" i="1" s="1"/>
  <c r="P104" i="1"/>
  <c r="I104" i="1"/>
  <c r="J104" i="1" s="1"/>
  <c r="M104" i="1" s="1"/>
  <c r="H104" i="1"/>
  <c r="H103" i="1"/>
  <c r="P103" i="1" s="1"/>
  <c r="H102" i="1"/>
  <c r="P102" i="1" s="1"/>
  <c r="H101" i="1"/>
  <c r="P101" i="1" s="1"/>
  <c r="P100" i="1"/>
  <c r="H100" i="1"/>
  <c r="P99" i="1"/>
  <c r="H99" i="1"/>
  <c r="P98" i="1"/>
  <c r="H98" i="1"/>
  <c r="I98" i="1" s="1"/>
  <c r="J98" i="1" s="1"/>
  <c r="M98" i="1" s="1"/>
  <c r="I97" i="1"/>
  <c r="H97" i="1"/>
  <c r="P97" i="1" s="1"/>
  <c r="H96" i="1"/>
  <c r="P96" i="1" s="1"/>
  <c r="H94" i="1"/>
  <c r="P94" i="1" s="1"/>
  <c r="H93" i="1"/>
  <c r="H92" i="1"/>
  <c r="I92" i="1" s="1"/>
  <c r="H91" i="1"/>
  <c r="P91" i="1" s="1"/>
  <c r="H90" i="1"/>
  <c r="P90" i="1" s="1"/>
  <c r="H89" i="1"/>
  <c r="P89" i="1" s="1"/>
  <c r="H88" i="1"/>
  <c r="P88" i="1" s="1"/>
  <c r="H87" i="1"/>
  <c r="H86" i="1"/>
  <c r="I86" i="1" s="1"/>
  <c r="H85" i="1"/>
  <c r="H84" i="1"/>
  <c r="P84" i="1" s="1"/>
  <c r="H83" i="1"/>
  <c r="P83" i="1" s="1"/>
  <c r="H81" i="1"/>
  <c r="I81" i="1" s="1"/>
  <c r="H80" i="1"/>
  <c r="P80" i="1" s="1"/>
  <c r="H79" i="1"/>
  <c r="P79" i="1" s="1"/>
  <c r="H78" i="1"/>
  <c r="I78" i="1" s="1"/>
  <c r="H77" i="1"/>
  <c r="P77" i="1" s="1"/>
  <c r="H76" i="1"/>
  <c r="P76" i="1" s="1"/>
  <c r="H75" i="1"/>
  <c r="P75" i="1" s="1"/>
  <c r="H74" i="1"/>
  <c r="I74" i="1" s="1"/>
  <c r="J74" i="1" s="1"/>
  <c r="M74" i="1" s="1"/>
  <c r="H73" i="1"/>
  <c r="P73" i="1" s="1"/>
  <c r="H72" i="1"/>
  <c r="I72" i="1" s="1"/>
  <c r="H71" i="1"/>
  <c r="P71" i="1" s="1"/>
  <c r="H70" i="1"/>
  <c r="P70" i="1" s="1"/>
  <c r="I68" i="1"/>
  <c r="J68" i="1" s="1"/>
  <c r="H68" i="1"/>
  <c r="P68" i="1" s="1"/>
  <c r="H67" i="1"/>
  <c r="P67" i="1" s="1"/>
  <c r="I66" i="1"/>
  <c r="J66" i="1" s="1"/>
  <c r="M66" i="1" s="1"/>
  <c r="H66" i="1"/>
  <c r="P66" i="1" s="1"/>
  <c r="H65" i="1"/>
  <c r="I65" i="1" s="1"/>
  <c r="H64" i="1"/>
  <c r="P64" i="1" s="1"/>
  <c r="H63" i="1"/>
  <c r="P63" i="1" s="1"/>
  <c r="H62" i="1"/>
  <c r="P62" i="1" s="1"/>
  <c r="H61" i="1"/>
  <c r="I61" i="1" s="1"/>
  <c r="J61" i="1" s="1"/>
  <c r="M61" i="1" s="1"/>
  <c r="H60" i="1"/>
  <c r="P60" i="1" s="1"/>
  <c r="H59" i="1"/>
  <c r="I59" i="1" s="1"/>
  <c r="H58" i="1"/>
  <c r="P58" i="1" s="1"/>
  <c r="H57" i="1"/>
  <c r="P57" i="1" s="1"/>
  <c r="H55" i="1"/>
  <c r="P55" i="1" s="1"/>
  <c r="H54" i="1"/>
  <c r="I54" i="1" s="1"/>
  <c r="H53" i="1"/>
  <c r="H52" i="1"/>
  <c r="I52" i="1" s="1"/>
  <c r="H51" i="1"/>
  <c r="P51" i="1" s="1"/>
  <c r="H50" i="1"/>
  <c r="P50" i="1" s="1"/>
  <c r="H49" i="1"/>
  <c r="P49" i="1" s="1"/>
  <c r="H48" i="1"/>
  <c r="I48" i="1" s="1"/>
  <c r="H47" i="1"/>
  <c r="H46" i="1"/>
  <c r="I46" i="1" s="1"/>
  <c r="H45" i="1"/>
  <c r="I45" i="1" s="1"/>
  <c r="H44" i="1"/>
  <c r="P44" i="1" s="1"/>
  <c r="H42" i="1"/>
  <c r="P42" i="1" s="1"/>
  <c r="H41" i="1"/>
  <c r="H40" i="1"/>
  <c r="H39" i="1"/>
  <c r="H38" i="1"/>
  <c r="P38" i="1" s="1"/>
  <c r="H37" i="1"/>
  <c r="P37" i="1" s="1"/>
  <c r="H36" i="1"/>
  <c r="P36" i="1" s="1"/>
  <c r="H35" i="1"/>
  <c r="I35" i="1" s="1"/>
  <c r="H34" i="1"/>
  <c r="H33" i="1"/>
  <c r="P33" i="1" s="1"/>
  <c r="H32" i="1"/>
  <c r="I32" i="1" s="1"/>
  <c r="H31" i="1"/>
  <c r="P31" i="1" s="1"/>
  <c r="H29" i="1"/>
  <c r="I29" i="1" s="1"/>
  <c r="H28" i="1"/>
  <c r="H27" i="1"/>
  <c r="I27" i="1" s="1"/>
  <c r="H26" i="1"/>
  <c r="I26" i="1" s="1"/>
  <c r="H25" i="1"/>
  <c r="P25" i="1" s="1"/>
  <c r="H24" i="1"/>
  <c r="P24" i="1" s="1"/>
  <c r="H23" i="1"/>
  <c r="P23" i="1" s="1"/>
  <c r="H14" i="1"/>
  <c r="P14" i="1" s="1"/>
  <c r="H16" i="1"/>
  <c r="I16" i="1" s="1"/>
  <c r="M111" i="1" l="1"/>
  <c r="J112" i="1"/>
  <c r="P85" i="1"/>
  <c r="I109" i="1"/>
  <c r="J109" i="1" s="1"/>
  <c r="J110" i="1"/>
  <c r="M110" i="1" s="1"/>
  <c r="I115" i="1"/>
  <c r="J116" i="1"/>
  <c r="M116" i="1" s="1"/>
  <c r="P118" i="1"/>
  <c r="I58" i="1"/>
  <c r="I71" i="1"/>
  <c r="M68" i="1"/>
  <c r="J111" i="1"/>
  <c r="J117" i="1"/>
  <c r="M117" i="1" s="1"/>
  <c r="I93" i="1"/>
  <c r="J93" i="1" s="1"/>
  <c r="M93" i="1" s="1"/>
  <c r="I103" i="1"/>
  <c r="P112" i="1"/>
  <c r="P61" i="1"/>
  <c r="P74" i="1"/>
  <c r="I79" i="1"/>
  <c r="J79" i="1" s="1"/>
  <c r="M79" i="1" s="1"/>
  <c r="I84" i="1"/>
  <c r="P86" i="1"/>
  <c r="P93" i="1"/>
  <c r="I100" i="1"/>
  <c r="J106" i="1"/>
  <c r="M106" i="1" s="1"/>
  <c r="P111" i="1"/>
  <c r="I114" i="1"/>
  <c r="P117" i="1"/>
  <c r="I120" i="1"/>
  <c r="I85" i="1"/>
  <c r="J85" i="1" s="1"/>
  <c r="M85" i="1" s="1"/>
  <c r="I87" i="1"/>
  <c r="J87" i="1" s="1"/>
  <c r="M87" i="1" s="1"/>
  <c r="I112" i="1"/>
  <c r="J113" i="1"/>
  <c r="M113" i="1" s="1"/>
  <c r="I118" i="1"/>
  <c r="J119" i="1"/>
  <c r="M119" i="1" s="1"/>
  <c r="P48" i="1"/>
  <c r="P81" i="1"/>
  <c r="P87" i="1"/>
  <c r="P92" i="1"/>
  <c r="I91" i="1"/>
  <c r="J91" i="1"/>
  <c r="M91" i="1" s="1"/>
  <c r="I90" i="1"/>
  <c r="J90" i="1" s="1"/>
  <c r="M90" i="1" s="1"/>
  <c r="J86" i="1"/>
  <c r="M86" i="1"/>
  <c r="J92" i="1"/>
  <c r="M92" i="1"/>
  <c r="I67" i="1"/>
  <c r="I80" i="1"/>
  <c r="J80" i="1" s="1"/>
  <c r="M80" i="1" s="1"/>
  <c r="I83" i="1"/>
  <c r="J84" i="1"/>
  <c r="M84" i="1" s="1"/>
  <c r="I89" i="1"/>
  <c r="J89" i="1" s="1"/>
  <c r="I96" i="1"/>
  <c r="J97" i="1"/>
  <c r="M97" i="1" s="1"/>
  <c r="I102" i="1"/>
  <c r="J103" i="1"/>
  <c r="M103" i="1" s="1"/>
  <c r="P26" i="1"/>
  <c r="I60" i="1"/>
  <c r="J60" i="1" s="1"/>
  <c r="I62" i="1"/>
  <c r="J62" i="1" s="1"/>
  <c r="I64" i="1"/>
  <c r="J64" i="1" s="1"/>
  <c r="M64" i="1" s="1"/>
  <c r="J67" i="1"/>
  <c r="M67" i="1" s="1"/>
  <c r="I73" i="1"/>
  <c r="J73" i="1" s="1"/>
  <c r="M73" i="1" s="1"/>
  <c r="I75" i="1"/>
  <c r="J75" i="1" s="1"/>
  <c r="I77" i="1"/>
  <c r="I88" i="1"/>
  <c r="J88" i="1" s="1"/>
  <c r="I94" i="1"/>
  <c r="J96" i="1"/>
  <c r="I101" i="1"/>
  <c r="J101" i="1" s="1"/>
  <c r="I107" i="1"/>
  <c r="J94" i="1"/>
  <c r="I99" i="1"/>
  <c r="J99" i="1" s="1"/>
  <c r="I105" i="1"/>
  <c r="J65" i="1"/>
  <c r="M65" i="1"/>
  <c r="J78" i="1"/>
  <c r="M78" i="1" s="1"/>
  <c r="J81" i="1"/>
  <c r="M81" i="1" s="1"/>
  <c r="J72" i="1"/>
  <c r="M72" i="1" s="1"/>
  <c r="J57" i="1"/>
  <c r="P29" i="1"/>
  <c r="I57" i="1"/>
  <c r="J58" i="1"/>
  <c r="M58" i="1" s="1"/>
  <c r="I63" i="1"/>
  <c r="J63" i="1" s="1"/>
  <c r="I70" i="1"/>
  <c r="J70" i="1" s="1"/>
  <c r="J71" i="1"/>
  <c r="M71" i="1" s="1"/>
  <c r="I76" i="1"/>
  <c r="P45" i="1"/>
  <c r="J59" i="1"/>
  <c r="M59" i="1" s="1"/>
  <c r="P59" i="1"/>
  <c r="P65" i="1"/>
  <c r="P72" i="1"/>
  <c r="J76" i="1"/>
  <c r="P78" i="1"/>
  <c r="J26" i="1"/>
  <c r="M26" i="1" s="1"/>
  <c r="I36" i="1"/>
  <c r="J36" i="1" s="1"/>
  <c r="I39" i="1"/>
  <c r="I42" i="1"/>
  <c r="I25" i="1"/>
  <c r="J25" i="1" s="1"/>
  <c r="M25" i="1" s="1"/>
  <c r="P27" i="1"/>
  <c r="P39" i="1"/>
  <c r="I51" i="1"/>
  <c r="J51" i="1" s="1"/>
  <c r="M51" i="1" s="1"/>
  <c r="P54" i="1"/>
  <c r="I33" i="1"/>
  <c r="J33" i="1" s="1"/>
  <c r="J32" i="1"/>
  <c r="M32" i="1" s="1"/>
  <c r="I23" i="1"/>
  <c r="J23" i="1" s="1"/>
  <c r="J29" i="1"/>
  <c r="M29" i="1" s="1"/>
  <c r="P32" i="1"/>
  <c r="I38" i="1"/>
  <c r="J38" i="1" s="1"/>
  <c r="M38" i="1" s="1"/>
  <c r="J52" i="1"/>
  <c r="M52" i="1" s="1"/>
  <c r="J46" i="1"/>
  <c r="M46" i="1" s="1"/>
  <c r="I44" i="1"/>
  <c r="J44" i="1" s="1"/>
  <c r="J45" i="1"/>
  <c r="M45" i="1" s="1"/>
  <c r="P47" i="1"/>
  <c r="I50" i="1"/>
  <c r="J50" i="1" s="1"/>
  <c r="P53" i="1"/>
  <c r="P46" i="1"/>
  <c r="I49" i="1"/>
  <c r="P52" i="1"/>
  <c r="I55" i="1"/>
  <c r="J55" i="1"/>
  <c r="I47" i="1"/>
  <c r="J48" i="1"/>
  <c r="M48" i="1" s="1"/>
  <c r="I53" i="1"/>
  <c r="J54" i="1"/>
  <c r="M54" i="1" s="1"/>
  <c r="J34" i="1"/>
  <c r="P35" i="1"/>
  <c r="P41" i="1"/>
  <c r="I31" i="1"/>
  <c r="P34" i="1"/>
  <c r="I37" i="1"/>
  <c r="P40" i="1"/>
  <c r="J42" i="1"/>
  <c r="M42" i="1" s="1"/>
  <c r="I41" i="1"/>
  <c r="I34" i="1"/>
  <c r="J35" i="1"/>
  <c r="M35" i="1" s="1"/>
  <c r="M36" i="1"/>
  <c r="I40" i="1"/>
  <c r="J27" i="1"/>
  <c r="M27" i="1" s="1"/>
  <c r="P28" i="1"/>
  <c r="I24" i="1"/>
  <c r="I28" i="1"/>
  <c r="I14" i="1"/>
  <c r="P16" i="1"/>
  <c r="J16" i="1"/>
  <c r="K133" i="1"/>
  <c r="M120" i="1" l="1"/>
  <c r="J120" i="1"/>
  <c r="M112" i="1"/>
  <c r="J114" i="1"/>
  <c r="M114" i="1" s="1"/>
  <c r="J100" i="1"/>
  <c r="M100" i="1" s="1"/>
  <c r="M109" i="1"/>
  <c r="J118" i="1"/>
  <c r="M118" i="1" s="1"/>
  <c r="J115" i="1"/>
  <c r="M115" i="1" s="1"/>
  <c r="J77" i="1"/>
  <c r="M77" i="1" s="1"/>
  <c r="M94" i="1"/>
  <c r="M99" i="1"/>
  <c r="M88" i="1"/>
  <c r="M83" i="1"/>
  <c r="M60" i="1"/>
  <c r="J102" i="1"/>
  <c r="M102" i="1" s="1"/>
  <c r="J83" i="1"/>
  <c r="M75" i="1"/>
  <c r="M89" i="1"/>
  <c r="J107" i="1"/>
  <c r="M107" i="1" s="1"/>
  <c r="M101" i="1"/>
  <c r="M62" i="1"/>
  <c r="M96" i="1"/>
  <c r="J105" i="1"/>
  <c r="M105" i="1" s="1"/>
  <c r="M76" i="1"/>
  <c r="M57" i="1"/>
  <c r="M70" i="1"/>
  <c r="M63" i="1"/>
  <c r="J39" i="1"/>
  <c r="M39" i="1" s="1"/>
  <c r="M23" i="1"/>
  <c r="M33" i="1"/>
  <c r="M44" i="1"/>
  <c r="M55" i="1"/>
  <c r="M50" i="1"/>
  <c r="J53" i="1"/>
  <c r="M53" i="1" s="1"/>
  <c r="J49" i="1"/>
  <c r="M49" i="1" s="1"/>
  <c r="J47" i="1"/>
  <c r="M47" i="1" s="1"/>
  <c r="J37" i="1"/>
  <c r="M37" i="1" s="1"/>
  <c r="J41" i="1"/>
  <c r="M41" i="1" s="1"/>
  <c r="M34" i="1"/>
  <c r="J31" i="1"/>
  <c r="M31" i="1" s="1"/>
  <c r="J40" i="1"/>
  <c r="M40" i="1" s="1"/>
  <c r="J28" i="1"/>
  <c r="M28" i="1" s="1"/>
  <c r="J24" i="1"/>
  <c r="M24" i="1" s="1"/>
  <c r="J14" i="1"/>
  <c r="M14" i="1" s="1"/>
  <c r="H22" i="1"/>
  <c r="H21" i="1"/>
  <c r="P21" i="1" s="1"/>
  <c r="H20" i="1"/>
  <c r="P20" i="1" s="1"/>
  <c r="H19" i="1"/>
  <c r="H18" i="1"/>
  <c r="P18" i="1" s="1"/>
  <c r="I19" i="1" l="1"/>
  <c r="P19" i="1"/>
  <c r="I22" i="1"/>
  <c r="P22" i="1"/>
  <c r="I18" i="1"/>
  <c r="I21" i="1"/>
  <c r="I20" i="1"/>
  <c r="J19" i="1" l="1"/>
  <c r="M19" i="1" s="1"/>
  <c r="J22" i="1"/>
  <c r="M22" i="1" s="1"/>
  <c r="J20" i="1"/>
  <c r="M20" i="1" s="1"/>
  <c r="J21" i="1"/>
  <c r="M21" i="1" s="1"/>
  <c r="J18" i="1"/>
  <c r="M18" i="1" s="1"/>
  <c r="H13" i="1" l="1"/>
  <c r="P13" i="1" s="1"/>
  <c r="H11" i="1"/>
  <c r="I11" i="1" l="1"/>
  <c r="P11" i="1"/>
  <c r="I13" i="1"/>
  <c r="J13" i="1" l="1"/>
  <c r="M13" i="1" s="1"/>
  <c r="J11" i="1"/>
  <c r="M11" i="1" s="1"/>
  <c r="H15" i="1" l="1"/>
  <c r="P15" i="1" s="1"/>
  <c r="I15" i="1" l="1"/>
  <c r="J15" i="1" l="1"/>
  <c r="M15" i="1" l="1"/>
  <c r="H12" i="1"/>
  <c r="P12" i="1" s="1"/>
  <c r="I12" i="1" l="1"/>
  <c r="J12" i="1" l="1"/>
  <c r="M12" i="1" s="1"/>
  <c r="M16" i="1"/>
  <c r="H8" i="1" l="1"/>
  <c r="P8" i="1" s="1"/>
  <c r="I8" i="1" l="1"/>
  <c r="J8" i="1" l="1"/>
  <c r="M8" i="1" s="1"/>
  <c r="H10" i="1" l="1"/>
  <c r="P10" i="1" s="1"/>
  <c r="H9" i="1"/>
  <c r="P9" i="1" s="1"/>
  <c r="H7" i="1"/>
  <c r="P7" i="1" s="1"/>
  <c r="H6" i="1"/>
  <c r="P6" i="1" s="1"/>
  <c r="H5" i="1"/>
  <c r="P5" i="1" s="1"/>
  <c r="I10" i="1" l="1"/>
  <c r="I6" i="1"/>
  <c r="I9" i="1"/>
  <c r="I5" i="1"/>
  <c r="I7" i="1"/>
  <c r="J7" i="1" l="1"/>
  <c r="M7" i="1" s="1"/>
  <c r="J9" i="1"/>
  <c r="M9" i="1" s="1"/>
  <c r="J10" i="1"/>
  <c r="M10" i="1" s="1"/>
  <c r="I133" i="1"/>
  <c r="J6" i="1"/>
  <c r="M6" i="1" s="1"/>
  <c r="J5" i="1"/>
  <c r="M5" i="1" l="1"/>
  <c r="M133" i="1" s="1"/>
  <c r="J133" i="1"/>
  <c r="L133" i="1" s="1"/>
  <c r="N137" i="1" l="1"/>
  <c r="N143" i="1" s="1"/>
  <c r="N139" i="1" l="1"/>
</calcChain>
</file>

<file path=xl/sharedStrings.xml><?xml version="1.0" encoding="utf-8"?>
<sst xmlns="http://schemas.openxmlformats.org/spreadsheetml/2006/main" count="342" uniqueCount="31">
  <si>
    <t>Name</t>
  </si>
  <si>
    <t>Trade</t>
  </si>
  <si>
    <t>Date</t>
  </si>
  <si>
    <t xml:space="preserve">Start </t>
  </si>
  <si>
    <t>Finish</t>
  </si>
  <si>
    <t>Net (Hrs)</t>
  </si>
  <si>
    <t>Reg (Hrs)</t>
  </si>
  <si>
    <t>O / T 1.5X</t>
  </si>
  <si>
    <t>O/T   2X</t>
  </si>
  <si>
    <t>Rate ($) Trade</t>
  </si>
  <si>
    <t>Total</t>
  </si>
  <si>
    <t>Labour</t>
  </si>
  <si>
    <t>Cost Code</t>
  </si>
  <si>
    <t>Job Code</t>
  </si>
  <si>
    <t>Summary</t>
  </si>
  <si>
    <t>Gen &amp; Safety</t>
  </si>
  <si>
    <t>Site Gen &amp; Safety</t>
  </si>
  <si>
    <t>Oscar Orantes</t>
  </si>
  <si>
    <t>Howard Ormsbs</t>
  </si>
  <si>
    <t>James Bailey</t>
  </si>
  <si>
    <t>Foreman</t>
  </si>
  <si>
    <t>Leighton Cole</t>
  </si>
  <si>
    <t>Nathan Thompson</t>
  </si>
  <si>
    <t>Danilo Soliman</t>
  </si>
  <si>
    <t>Allen Vidal</t>
  </si>
  <si>
    <t>Christian Soliman</t>
  </si>
  <si>
    <t>Peter Dear</t>
  </si>
  <si>
    <t>Adam Reusch</t>
  </si>
  <si>
    <t>Kenneth Santella</t>
  </si>
  <si>
    <t>Alfred Lewis</t>
  </si>
  <si>
    <t>489-539 King Street West Schedule of Hours - Sep 01st to Sep 28th,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</si>
</sst>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[$-F800]dddd\,\ mmmm\ dd\,\ yyyy"/>
    <numFmt numFmtId="167" formatCode="[$-409]hh:mm:ss\ AM/PM;@"/>
    <numFmt numFmtId="168" formatCode="&quot;$&quot;#,##0.00"/>
    <numFmt numFmtId="169" formatCode="dddd\,\ mmmm\ dd\,\ yyyy"/>
  </numFmts>
  <fonts count="12" x14ac:knownFonts="1">
    <font>
      <sz val="11"/>
      <color theme="1"/>
      <name val="Calibri"/>
      <family val="2"/>
      <scheme val="minor"/>
    </font>
    <font>
      <b/>
      <u/>
      <sz val="16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u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F2BF9"/>
      <name val="Arial"/>
      <family val="2"/>
    </font>
    <font>
      <sz val="11"/>
      <name val="Arial"/>
      <family val="2"/>
      <charset val="163"/>
    </font>
    <font>
      <sz val="11"/>
      <color rgb="FF1933F7"/>
      <name val="Arial"/>
      <family val="2"/>
      <charset val="16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/>
    <xf numFmtId="168" fontId="2" fillId="0" borderId="0" xfId="0" applyNumberFormat="1" applyFont="1"/>
    <xf numFmtId="0" fontId="4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168" fontId="6" fillId="0" borderId="0" xfId="0" applyNumberFormat="1" applyFont="1"/>
    <xf numFmtId="0" fontId="6" fillId="0" borderId="0" xfId="0" applyFont="1" applyAlignment="1">
      <alignment horizontal="center"/>
    </xf>
    <xf numFmtId="0" fontId="8" fillId="0" borderId="0" xfId="0" applyFont="1"/>
    <xf numFmtId="0" fontId="7" fillId="0" borderId="0" xfId="0" quotePrefix="1" applyFont="1"/>
    <xf numFmtId="0" fontId="9" fillId="0" borderId="2" xfId="0" applyFont="1" applyBorder="1" applyAlignment="1">
      <alignment horizontal="center" vertical="center"/>
    </xf>
    <xf numFmtId="0" fontId="9" fillId="0" borderId="0" xfId="0" applyFont="1"/>
    <xf numFmtId="0" fontId="9" fillId="2" borderId="1" xfId="1" applyFont="1" applyFill="1" applyBorder="1"/>
    <xf numFmtId="0" fontId="0" fillId="0" borderId="0" xfId="0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168" fontId="3" fillId="2" borderId="1" xfId="1" applyNumberFormat="1" applyFont="1" applyFill="1" applyBorder="1" applyAlignment="1">
      <alignment horizontal="center"/>
    </xf>
    <xf numFmtId="44" fontId="3" fillId="2" borderId="1" xfId="1" applyNumberFormat="1" applyFont="1" applyFill="1" applyBorder="1" applyAlignment="1">
      <alignment horizontal="center"/>
    </xf>
    <xf numFmtId="0" fontId="4" fillId="2" borderId="1" xfId="1" applyFont="1" applyFill="1" applyBorder="1" applyAlignment="1">
      <alignment vertical="top" wrapText="1"/>
    </xf>
    <xf numFmtId="165" fontId="4" fillId="2" borderId="1" xfId="1" applyNumberFormat="1" applyFont="1" applyFill="1" applyBorder="1" applyAlignment="1">
      <alignment horizontal="center" vertical="top" wrapText="1"/>
    </xf>
    <xf numFmtId="0" fontId="3" fillId="2" borderId="1" xfId="1" applyFont="1" applyFill="1" applyBorder="1"/>
    <xf numFmtId="165" fontId="4" fillId="0" borderId="0" xfId="0" applyNumberFormat="1" applyFont="1"/>
    <xf numFmtId="44" fontId="4" fillId="0" borderId="0" xfId="3" applyFont="1" applyAlignment="1">
      <alignment horizontal="center"/>
    </xf>
    <xf numFmtId="164" fontId="7" fillId="0" borderId="0" xfId="2" applyFont="1"/>
    <xf numFmtId="43" fontId="8" fillId="0" borderId="0" xfId="0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/>
    <xf numFmtId="168" fontId="4" fillId="2" borderId="1" xfId="1" applyNumberFormat="1" applyFont="1" applyFill="1" applyBorder="1" applyAlignment="1">
      <alignment horizontal="center" vertical="top" wrapText="1"/>
    </xf>
    <xf numFmtId="168" fontId="7" fillId="0" borderId="0" xfId="0" applyNumberFormat="1" applyFont="1"/>
    <xf numFmtId="165" fontId="0" fillId="0" borderId="0" xfId="0" applyNumberFormat="1"/>
    <xf numFmtId="44" fontId="4" fillId="0" borderId="0" xfId="3" applyFont="1"/>
    <xf numFmtId="166" fontId="3" fillId="2" borderId="1" xfId="1" applyNumberFormat="1" applyFont="1" applyFill="1" applyBorder="1" applyAlignment="1">
      <alignment horizontal="center"/>
    </xf>
    <xf numFmtId="0" fontId="0" fillId="0" borderId="3" xfId="0" applyBorder="1"/>
    <xf numFmtId="168" fontId="0" fillId="0" borderId="3" xfId="0" applyNumberFormat="1" applyBorder="1"/>
    <xf numFmtId="0" fontId="0" fillId="0" borderId="3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10" fillId="3" borderId="4" xfId="1" applyFont="1" applyFill="1" applyBorder="1" applyAlignment="1">
      <alignment horizontal="left" vertical="center"/>
    </xf>
    <xf numFmtId="169" fontId="10" fillId="0" borderId="4" xfId="1" applyNumberFormat="1" applyFont="1" applyBorder="1" applyAlignment="1">
      <alignment horizontal="center" vertical="center"/>
    </xf>
    <xf numFmtId="167" fontId="10" fillId="0" borderId="4" xfId="1" applyNumberFormat="1" applyFont="1" applyBorder="1" applyAlignment="1">
      <alignment horizontal="center" vertical="center"/>
    </xf>
    <xf numFmtId="165" fontId="10" fillId="0" borderId="4" xfId="1" applyNumberFormat="1" applyFont="1" applyBorder="1" applyAlignment="1">
      <alignment horizontal="center" vertical="center"/>
    </xf>
    <xf numFmtId="168" fontId="10" fillId="3" borderId="1" xfId="0" applyNumberFormat="1" applyFont="1" applyFill="1" applyBorder="1" applyAlignment="1">
      <alignment horizontal="center"/>
    </xf>
    <xf numFmtId="168" fontId="10" fillId="3" borderId="1" xfId="1" applyNumberFormat="1" applyFont="1" applyFill="1" applyBorder="1" applyAlignment="1">
      <alignment horizontal="right"/>
    </xf>
    <xf numFmtId="0" fontId="10" fillId="3" borderId="1" xfId="0" quotePrefix="1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3" fillId="0" borderId="4" xfId="1" applyFont="1" applyBorder="1" applyAlignment="1">
      <alignment horizontal="left" vertical="center"/>
    </xf>
    <xf numFmtId="2" fontId="10" fillId="4" borderId="0" xfId="0" applyNumberFormat="1" applyFont="1" applyFill="1" applyAlignment="1">
      <alignment horizontal="center"/>
    </xf>
    <xf numFmtId="0" fontId="2" fillId="4" borderId="0" xfId="0" applyFont="1" applyFill="1"/>
    <xf numFmtId="0" fontId="9" fillId="4" borderId="0" xfId="0" applyFont="1" applyFill="1"/>
    <xf numFmtId="0" fontId="0" fillId="4" borderId="0" xfId="0" applyFill="1"/>
    <xf numFmtId="0" fontId="10" fillId="4" borderId="0" xfId="3" applyNumberFormat="1" applyFont="1" applyFill="1" applyAlignment="1">
      <alignment horizontal="center"/>
    </xf>
    <xf numFmtId="168" fontId="10" fillId="0" borderId="1" xfId="0" applyNumberFormat="1" applyFont="1" applyBorder="1" applyAlignment="1">
      <alignment horizontal="center"/>
    </xf>
    <xf numFmtId="168" fontId="10" fillId="0" borderId="1" xfId="1" applyNumberFormat="1" applyFont="1" applyBorder="1" applyAlignment="1">
      <alignment horizontal="right"/>
    </xf>
    <xf numFmtId="0" fontId="10" fillId="0" borderId="1" xfId="0" quotePrefix="1" applyFont="1" applyBorder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Normal 2" xfId="1" xr:uid="{00000000-0005-0000-0000-000003000000}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933F7"/>
      <color rgb="FF0F2BF9"/>
      <color rgb="FF000066"/>
      <color rgb="FFFFFF99"/>
      <color rgb="FF0000D2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47"/>
  <sheetViews>
    <sheetView tabSelected="1" topLeftCell="A56" zoomScale="115" zoomScaleNormal="115" zoomScaleSheetLayoutView="100" workbookViewId="0">
      <selection activeCell="C74" sqref="C74"/>
    </sheetView>
  </sheetViews>
  <sheetFormatPr defaultRowHeight="15" x14ac:dyDescent="0.25"/>
  <cols>
    <col min="1" max="1" width="0.5703125" customWidth="1"/>
    <col min="2" max="2" width="1.5703125" customWidth="1"/>
    <col min="3" max="3" width="21.5703125" customWidth="1"/>
    <col min="4" max="4" width="11" bestFit="1" customWidth="1"/>
    <col min="5" max="5" width="33" style="31" bestFit="1" customWidth="1"/>
    <col min="6" max="6" width="13" customWidth="1"/>
    <col min="7" max="7" width="13.42578125" customWidth="1"/>
    <col min="8" max="8" width="7.42578125" style="35" customWidth="1"/>
    <col min="9" max="9" width="7.42578125" customWidth="1"/>
    <col min="10" max="10" width="6.7109375" customWidth="1"/>
    <col min="11" max="11" width="6.28515625" customWidth="1"/>
    <col min="12" max="12" width="8.85546875" customWidth="1"/>
    <col min="13" max="13" width="13.7109375" style="32" customWidth="1"/>
    <col min="14" max="14" width="18.42578125" style="15" bestFit="1" customWidth="1"/>
    <col min="16" max="16" width="9.140625" style="59"/>
  </cols>
  <sheetData>
    <row r="1" spans="1:16" s="2" customFormat="1" ht="14.25" x14ac:dyDescent="0.2">
      <c r="E1" s="29"/>
      <c r="F1" s="3"/>
      <c r="G1" s="3"/>
      <c r="H1" s="4"/>
      <c r="I1" s="4"/>
      <c r="M1" s="5"/>
      <c r="N1" s="3"/>
      <c r="P1" s="57"/>
    </row>
    <row r="2" spans="1:16" s="2" customFormat="1" ht="20.25" x14ac:dyDescent="0.3">
      <c r="A2" s="1"/>
      <c r="B2" s="1"/>
      <c r="C2" s="1" t="s">
        <v>30</v>
      </c>
      <c r="E2" s="29"/>
      <c r="F2" s="3"/>
      <c r="G2" s="3"/>
      <c r="H2" s="4"/>
      <c r="I2" s="4"/>
      <c r="M2" s="5"/>
      <c r="N2" s="3"/>
      <c r="P2" s="57"/>
    </row>
    <row r="3" spans="1:16" s="2" customFormat="1" ht="14.25" x14ac:dyDescent="0.2">
      <c r="E3" s="29"/>
      <c r="F3" s="3"/>
      <c r="G3" s="3"/>
      <c r="H3" s="4"/>
      <c r="I3" s="4"/>
      <c r="M3" s="5"/>
      <c r="N3" s="3"/>
      <c r="P3" s="57"/>
    </row>
    <row r="4" spans="1:16" s="2" customFormat="1" ht="30" x14ac:dyDescent="0.2">
      <c r="A4" s="7"/>
      <c r="B4" s="21"/>
      <c r="C4" s="6" t="s">
        <v>0</v>
      </c>
      <c r="D4" s="6" t="s">
        <v>1</v>
      </c>
      <c r="E4" s="6" t="s">
        <v>2</v>
      </c>
      <c r="F4" s="6" t="s">
        <v>3</v>
      </c>
      <c r="G4" s="6" t="s">
        <v>4</v>
      </c>
      <c r="H4" s="22" t="s">
        <v>5</v>
      </c>
      <c r="I4" s="22" t="s">
        <v>6</v>
      </c>
      <c r="J4" s="6" t="s">
        <v>7</v>
      </c>
      <c r="K4" s="6" t="s">
        <v>8</v>
      </c>
      <c r="L4" s="6" t="s">
        <v>9</v>
      </c>
      <c r="M4" s="33" t="s">
        <v>10</v>
      </c>
      <c r="N4" s="6" t="s">
        <v>12</v>
      </c>
      <c r="P4" s="57"/>
    </row>
    <row r="5" spans="1:16" s="53" customFormat="1" ht="14.25" x14ac:dyDescent="0.2">
      <c r="A5" s="43"/>
      <c r="B5" s="44"/>
      <c r="C5" s="45" t="s">
        <v>19</v>
      </c>
      <c r="D5" s="46" t="s">
        <v>20</v>
      </c>
      <c r="E5" s="47">
        <v>45902</v>
      </c>
      <c r="F5" s="48">
        <v>0.25</v>
      </c>
      <c r="G5" s="48">
        <v>0.6875</v>
      </c>
      <c r="H5" s="49">
        <f t="shared" ref="H5:H11" si="0">((G5-F5)*24)</f>
        <v>10.5</v>
      </c>
      <c r="I5" s="41">
        <f t="shared" ref="I5:I11" si="1">IF(H5-0.5&lt;=9,H5-0.5,9)</f>
        <v>9</v>
      </c>
      <c r="J5" s="42">
        <f t="shared" ref="J5:J11" si="2">H5-I5-0.5</f>
        <v>1</v>
      </c>
      <c r="K5" s="41">
        <v>0</v>
      </c>
      <c r="L5" s="50">
        <v>73</v>
      </c>
      <c r="M5" s="51">
        <f>(L5*I5)+(L5*1.5*J5)+(L5*2*K5)</f>
        <v>766.5</v>
      </c>
      <c r="N5" s="52" t="s">
        <v>15</v>
      </c>
      <c r="P5" s="60">
        <f t="shared" ref="P5:P22" si="3">IF(H5&gt;12.5,H5-1,H5-0.5)</f>
        <v>10</v>
      </c>
    </row>
    <row r="6" spans="1:16" s="53" customFormat="1" ht="14.25" x14ac:dyDescent="0.2">
      <c r="A6" s="43"/>
      <c r="B6" s="44"/>
      <c r="C6" s="45" t="s">
        <v>21</v>
      </c>
      <c r="D6" s="46" t="s">
        <v>11</v>
      </c>
      <c r="E6" s="47">
        <v>45902</v>
      </c>
      <c r="F6" s="48">
        <v>0.25</v>
      </c>
      <c r="G6" s="48">
        <v>0.6875</v>
      </c>
      <c r="H6" s="49">
        <f t="shared" si="0"/>
        <v>10.5</v>
      </c>
      <c r="I6" s="41">
        <f t="shared" si="1"/>
        <v>9</v>
      </c>
      <c r="J6" s="42">
        <f t="shared" si="2"/>
        <v>1</v>
      </c>
      <c r="K6" s="41">
        <v>0</v>
      </c>
      <c r="L6" s="50">
        <v>65.599999999999994</v>
      </c>
      <c r="M6" s="51">
        <f t="shared" ref="M6:M11" si="4">(L6*I6)+(L6*1.5*J6)+(L6*2*K6)</f>
        <v>688.8</v>
      </c>
      <c r="N6" s="52" t="s">
        <v>15</v>
      </c>
      <c r="P6" s="60">
        <f t="shared" si="3"/>
        <v>10</v>
      </c>
    </row>
    <row r="7" spans="1:16" s="54" customFormat="1" ht="14.25" x14ac:dyDescent="0.2">
      <c r="A7" s="43"/>
      <c r="B7" s="44"/>
      <c r="C7" s="45" t="s">
        <v>22</v>
      </c>
      <c r="D7" s="46" t="s">
        <v>11</v>
      </c>
      <c r="E7" s="47">
        <v>45902</v>
      </c>
      <c r="F7" s="48">
        <v>0.29166666666666669</v>
      </c>
      <c r="G7" s="48">
        <v>0.6875</v>
      </c>
      <c r="H7" s="49">
        <f t="shared" si="0"/>
        <v>9.5</v>
      </c>
      <c r="I7" s="41">
        <f t="shared" si="1"/>
        <v>9</v>
      </c>
      <c r="J7" s="42">
        <f t="shared" si="2"/>
        <v>0</v>
      </c>
      <c r="K7" s="41">
        <v>0</v>
      </c>
      <c r="L7" s="50">
        <v>65.599999999999994</v>
      </c>
      <c r="M7" s="51">
        <f t="shared" si="4"/>
        <v>590.4</v>
      </c>
      <c r="N7" s="52" t="s">
        <v>15</v>
      </c>
      <c r="O7" s="53"/>
      <c r="P7" s="60">
        <f t="shared" si="3"/>
        <v>9</v>
      </c>
    </row>
    <row r="8" spans="1:16" s="54" customFormat="1" ht="14.25" x14ac:dyDescent="0.2">
      <c r="A8" s="43"/>
      <c r="B8" s="44"/>
      <c r="C8" s="45" t="s">
        <v>17</v>
      </c>
      <c r="D8" s="46" t="s">
        <v>11</v>
      </c>
      <c r="E8" s="47">
        <v>45902</v>
      </c>
      <c r="F8" s="48">
        <v>0.29166666666666669</v>
      </c>
      <c r="G8" s="48">
        <v>0.6875</v>
      </c>
      <c r="H8" s="49">
        <f t="shared" ref="H8" si="5">((G8-F8)*24)</f>
        <v>9.5</v>
      </c>
      <c r="I8" s="41">
        <f t="shared" ref="I8" si="6">IF(H8-0.5&lt;=9,H8-0.5,9)</f>
        <v>9</v>
      </c>
      <c r="J8" s="42">
        <f t="shared" ref="J8" si="7">H8-I8-0.5</f>
        <v>0</v>
      </c>
      <c r="K8" s="41">
        <v>0</v>
      </c>
      <c r="L8" s="50">
        <v>65.599999999999994</v>
      </c>
      <c r="M8" s="51">
        <f t="shared" ref="M8" si="8">(L8*I8)+(L8*1.5*J8)+(L8*2*K8)</f>
        <v>590.4</v>
      </c>
      <c r="N8" s="52" t="s">
        <v>15</v>
      </c>
      <c r="O8" s="53"/>
      <c r="P8" s="60">
        <f t="shared" si="3"/>
        <v>9</v>
      </c>
    </row>
    <row r="9" spans="1:16" s="53" customFormat="1" ht="14.25" x14ac:dyDescent="0.2">
      <c r="A9" s="43"/>
      <c r="B9" s="44"/>
      <c r="C9" s="45" t="s">
        <v>24</v>
      </c>
      <c r="D9" s="46" t="s">
        <v>11</v>
      </c>
      <c r="E9" s="47">
        <v>45902</v>
      </c>
      <c r="F9" s="48">
        <v>0.29166666666666669</v>
      </c>
      <c r="G9" s="48">
        <v>0.6875</v>
      </c>
      <c r="H9" s="49">
        <f>((G9-F9)*24)</f>
        <v>9.5</v>
      </c>
      <c r="I9" s="41">
        <f>IF(H9-0.5&lt;=9,H9-0.5,9)</f>
        <v>9</v>
      </c>
      <c r="J9" s="42">
        <f>H9-I9-0.5</f>
        <v>0</v>
      </c>
      <c r="K9" s="41">
        <v>0</v>
      </c>
      <c r="L9" s="50">
        <v>65.599999999999994</v>
      </c>
      <c r="M9" s="51">
        <f>(L9*I9)+(L9*1.5*J9)+(L9*2*K9)</f>
        <v>590.4</v>
      </c>
      <c r="N9" s="52" t="s">
        <v>15</v>
      </c>
      <c r="P9" s="60">
        <f t="shared" si="3"/>
        <v>9</v>
      </c>
    </row>
    <row r="10" spans="1:16" s="53" customFormat="1" ht="14.25" x14ac:dyDescent="0.2">
      <c r="A10" s="43"/>
      <c r="B10" s="44"/>
      <c r="C10" s="45" t="s">
        <v>25</v>
      </c>
      <c r="D10" s="46" t="s">
        <v>11</v>
      </c>
      <c r="E10" s="47">
        <v>45902</v>
      </c>
      <c r="F10" s="48">
        <v>0.29166666666666669</v>
      </c>
      <c r="G10" s="48">
        <v>0.6875</v>
      </c>
      <c r="H10" s="49">
        <f>((G10-F10)*24)</f>
        <v>9.5</v>
      </c>
      <c r="I10" s="41">
        <f>IF(H10-0.5&lt;=9,H10-0.5,9)</f>
        <v>9</v>
      </c>
      <c r="J10" s="42">
        <f>H10-I10-0.5</f>
        <v>0</v>
      </c>
      <c r="K10" s="41">
        <v>0</v>
      </c>
      <c r="L10" s="50">
        <v>65.599999999999994</v>
      </c>
      <c r="M10" s="51">
        <f>(L10*I10)+(L10*1.5*J10)+(L10*2*K10)</f>
        <v>590.4</v>
      </c>
      <c r="N10" s="52" t="s">
        <v>15</v>
      </c>
      <c r="P10" s="60">
        <f>IF(H10&gt;12.5,H10-1,H10-0.5)</f>
        <v>9</v>
      </c>
    </row>
    <row r="11" spans="1:16" s="53" customFormat="1" ht="14.25" x14ac:dyDescent="0.2">
      <c r="A11" s="43"/>
      <c r="B11" s="44"/>
      <c r="C11" s="45" t="s">
        <v>18</v>
      </c>
      <c r="D11" s="46" t="s">
        <v>11</v>
      </c>
      <c r="E11" s="47">
        <v>45902</v>
      </c>
      <c r="F11" s="48">
        <v>0.29166666666666669</v>
      </c>
      <c r="G11" s="48">
        <v>0.6875</v>
      </c>
      <c r="H11" s="49">
        <f t="shared" si="0"/>
        <v>9.5</v>
      </c>
      <c r="I11" s="41">
        <f t="shared" si="1"/>
        <v>9</v>
      </c>
      <c r="J11" s="42">
        <f t="shared" si="2"/>
        <v>0</v>
      </c>
      <c r="K11" s="41">
        <v>0</v>
      </c>
      <c r="L11" s="50">
        <v>65.599999999999994</v>
      </c>
      <c r="M11" s="51">
        <f t="shared" si="4"/>
        <v>590.4</v>
      </c>
      <c r="N11" s="52" t="s">
        <v>15</v>
      </c>
      <c r="P11" s="60">
        <f t="shared" si="3"/>
        <v>9</v>
      </c>
    </row>
    <row r="12" spans="1:16" s="53" customFormat="1" ht="14.25" x14ac:dyDescent="0.2">
      <c r="A12" s="43"/>
      <c r="B12" s="44"/>
      <c r="C12" s="45" t="s">
        <v>23</v>
      </c>
      <c r="D12" s="46" t="s">
        <v>11</v>
      </c>
      <c r="E12" s="47">
        <v>45902</v>
      </c>
      <c r="F12" s="48">
        <v>0.29166666666666669</v>
      </c>
      <c r="G12" s="48">
        <v>0.6875</v>
      </c>
      <c r="H12" s="49">
        <f t="shared" ref="H12" si="9">((G12-F12)*24)</f>
        <v>9.5</v>
      </c>
      <c r="I12" s="41">
        <f t="shared" ref="I12" si="10">IF(H12-0.5&lt;=9,H12-0.5,9)</f>
        <v>9</v>
      </c>
      <c r="J12" s="42">
        <f t="shared" ref="J12" si="11">H12-I12-0.5</f>
        <v>0</v>
      </c>
      <c r="K12" s="41">
        <v>0</v>
      </c>
      <c r="L12" s="50">
        <v>65.599999999999994</v>
      </c>
      <c r="M12" s="51">
        <f t="shared" ref="M12" si="12">(L12*I12)+(L12*1.5*J12)+(L12*2*K12)</f>
        <v>590.4</v>
      </c>
      <c r="N12" s="52" t="s">
        <v>15</v>
      </c>
      <c r="P12" s="60">
        <f t="shared" si="3"/>
        <v>9</v>
      </c>
    </row>
    <row r="13" spans="1:16" s="53" customFormat="1" ht="14.25" x14ac:dyDescent="0.2">
      <c r="A13" s="43"/>
      <c r="B13" s="44"/>
      <c r="C13" s="55" t="s">
        <v>28</v>
      </c>
      <c r="D13" s="46" t="s">
        <v>11</v>
      </c>
      <c r="E13" s="47">
        <v>45902</v>
      </c>
      <c r="F13" s="48">
        <v>0.29166666666666669</v>
      </c>
      <c r="G13" s="48">
        <v>0.6875</v>
      </c>
      <c r="H13" s="49">
        <f t="shared" ref="H13" si="13">((G13-F13)*24)</f>
        <v>9.5</v>
      </c>
      <c r="I13" s="41">
        <f t="shared" ref="I13" si="14">IF(H13-0.5&lt;=9,H13-0.5,9)</f>
        <v>9</v>
      </c>
      <c r="J13" s="42">
        <f t="shared" ref="J13" si="15">H13-I13-0.5</f>
        <v>0</v>
      </c>
      <c r="K13" s="41">
        <v>0</v>
      </c>
      <c r="L13" s="50">
        <v>65.599999999999994</v>
      </c>
      <c r="M13" s="51">
        <f t="shared" ref="M13" si="16">(L13*I13)+(L13*1.5*J13)+(L13*2*K13)</f>
        <v>590.4</v>
      </c>
      <c r="N13" s="52" t="s">
        <v>15</v>
      </c>
      <c r="P13" s="60">
        <f t="shared" si="3"/>
        <v>9</v>
      </c>
    </row>
    <row r="14" spans="1:16" s="53" customFormat="1" ht="14.25" x14ac:dyDescent="0.2">
      <c r="A14" s="43"/>
      <c r="B14" s="44"/>
      <c r="C14" s="45" t="s">
        <v>29</v>
      </c>
      <c r="D14" s="46" t="s">
        <v>11</v>
      </c>
      <c r="E14" s="47">
        <v>45902</v>
      </c>
      <c r="F14" s="48">
        <v>0.29166666666666669</v>
      </c>
      <c r="G14" s="48">
        <v>0.6875</v>
      </c>
      <c r="H14" s="49">
        <f>((G14-F14)*24)</f>
        <v>9.5</v>
      </c>
      <c r="I14" s="41">
        <f>IF(H14-0.5&lt;=9,H14-0.5,9)</f>
        <v>9</v>
      </c>
      <c r="J14" s="42">
        <f>H14-I14-0.5</f>
        <v>0</v>
      </c>
      <c r="K14" s="41">
        <v>0</v>
      </c>
      <c r="L14" s="50">
        <v>65.599999999999994</v>
      </c>
      <c r="M14" s="51">
        <f>(L14*I14)+(L14*1.5*J14)+(L14*2*K14)</f>
        <v>590.4</v>
      </c>
      <c r="N14" s="52" t="s">
        <v>15</v>
      </c>
      <c r="P14" s="60">
        <f>IF(H14&gt;12.5,H14-1,H14-0.5)</f>
        <v>9</v>
      </c>
    </row>
    <row r="15" spans="1:16" s="53" customFormat="1" ht="14.25" x14ac:dyDescent="0.2">
      <c r="A15" s="43"/>
      <c r="B15" s="44"/>
      <c r="C15" s="45" t="s">
        <v>27</v>
      </c>
      <c r="D15" s="45" t="s">
        <v>11</v>
      </c>
      <c r="E15" s="47">
        <v>45902</v>
      </c>
      <c r="F15" s="48">
        <v>0.29166666666666669</v>
      </c>
      <c r="G15" s="48">
        <v>0.6875</v>
      </c>
      <c r="H15" s="49">
        <f>((G15-F15)*24)</f>
        <v>9.5</v>
      </c>
      <c r="I15" s="41">
        <f>IF(H15-0.5&lt;=9,H15-0.5,9)</f>
        <v>9</v>
      </c>
      <c r="J15" s="42">
        <f>H15-I15-0.5</f>
        <v>0</v>
      </c>
      <c r="K15" s="41">
        <v>0</v>
      </c>
      <c r="L15" s="61">
        <v>65.599999999999994</v>
      </c>
      <c r="M15" s="62">
        <f>(L15*I15)+(L15*1.5*J15)+(L15*2*K15)</f>
        <v>590.4</v>
      </c>
      <c r="N15" s="63" t="s">
        <v>15</v>
      </c>
      <c r="P15" s="60">
        <f t="shared" si="3"/>
        <v>9</v>
      </c>
    </row>
    <row r="16" spans="1:16" s="53" customFormat="1" ht="14.25" x14ac:dyDescent="0.2">
      <c r="A16" s="43"/>
      <c r="B16" s="44"/>
      <c r="C16" s="45" t="s">
        <v>26</v>
      </c>
      <c r="D16" s="45" t="s">
        <v>11</v>
      </c>
      <c r="E16" s="47">
        <v>45902</v>
      </c>
      <c r="F16" s="48">
        <v>0.29166666666666669</v>
      </c>
      <c r="G16" s="48">
        <v>0.6875</v>
      </c>
      <c r="H16" s="49">
        <f>((G16-F16)*24)</f>
        <v>9.5</v>
      </c>
      <c r="I16" s="41">
        <f>IF(H16-0.5&lt;=9,H16-0.5,9)</f>
        <v>9</v>
      </c>
      <c r="J16" s="42">
        <f>H16-I16-0.5</f>
        <v>0</v>
      </c>
      <c r="K16" s="41">
        <v>0</v>
      </c>
      <c r="L16" s="61">
        <v>65.599999999999994</v>
      </c>
      <c r="M16" s="62">
        <f>(L16*I16)+(L16*1.5*J16)+(L16*2*K16)</f>
        <v>590.4</v>
      </c>
      <c r="N16" s="63" t="s">
        <v>15</v>
      </c>
      <c r="P16" s="60">
        <f t="shared" si="3"/>
        <v>9</v>
      </c>
    </row>
    <row r="17" spans="1:16" s="13" customFormat="1" ht="14.25" x14ac:dyDescent="0.2">
      <c r="A17" s="12"/>
      <c r="B17" s="14"/>
      <c r="C17" s="23"/>
      <c r="D17" s="23"/>
      <c r="E17" s="23"/>
      <c r="F17" s="19"/>
      <c r="G17" s="19"/>
      <c r="H17" s="19"/>
      <c r="I17" s="19"/>
      <c r="J17" s="19"/>
      <c r="K17" s="18"/>
      <c r="L17" s="19"/>
      <c r="M17" s="19"/>
      <c r="N17" s="20"/>
      <c r="P17" s="60"/>
    </row>
    <row r="18" spans="1:16" s="53" customFormat="1" ht="14.25" x14ac:dyDescent="0.2">
      <c r="A18" s="43"/>
      <c r="B18" s="44"/>
      <c r="C18" s="45" t="s">
        <v>19</v>
      </c>
      <c r="D18" s="46" t="s">
        <v>20</v>
      </c>
      <c r="E18" s="47">
        <v>45903</v>
      </c>
      <c r="F18" s="48">
        <v>0.25</v>
      </c>
      <c r="G18" s="48">
        <v>0.6875</v>
      </c>
      <c r="H18" s="49">
        <f t="shared" ref="H18:H21" si="17">((G18-F18)*24)</f>
        <v>10.5</v>
      </c>
      <c r="I18" s="41">
        <f t="shared" ref="I18:I21" si="18">IF(H18-0.5&lt;=9,H18-0.5,9)</f>
        <v>9</v>
      </c>
      <c r="J18" s="42">
        <f t="shared" ref="J18:J21" si="19">H18-I18-0.5</f>
        <v>1</v>
      </c>
      <c r="K18" s="41">
        <v>0</v>
      </c>
      <c r="L18" s="50">
        <v>73</v>
      </c>
      <c r="M18" s="51">
        <f>(L18*I18)+(L18*1.5*J18)+(L18*2*K18)</f>
        <v>766.5</v>
      </c>
      <c r="N18" s="52" t="s">
        <v>15</v>
      </c>
      <c r="P18" s="60">
        <f t="shared" si="3"/>
        <v>10</v>
      </c>
    </row>
    <row r="19" spans="1:16" s="53" customFormat="1" ht="14.25" x14ac:dyDescent="0.2">
      <c r="A19" s="43"/>
      <c r="B19" s="44"/>
      <c r="C19" s="45" t="s">
        <v>21</v>
      </c>
      <c r="D19" s="46" t="s">
        <v>11</v>
      </c>
      <c r="E19" s="47">
        <v>45903</v>
      </c>
      <c r="F19" s="48">
        <v>0.25</v>
      </c>
      <c r="G19" s="48">
        <v>0.6875</v>
      </c>
      <c r="H19" s="49">
        <f t="shared" si="17"/>
        <v>10.5</v>
      </c>
      <c r="I19" s="41">
        <f t="shared" si="18"/>
        <v>9</v>
      </c>
      <c r="J19" s="42">
        <f t="shared" si="19"/>
        <v>1</v>
      </c>
      <c r="K19" s="41">
        <v>0</v>
      </c>
      <c r="L19" s="50">
        <v>65.599999999999994</v>
      </c>
      <c r="M19" s="51">
        <f t="shared" ref="M19:M21" si="20">(L19*I19)+(L19*1.5*J19)+(L19*2*K19)</f>
        <v>688.8</v>
      </c>
      <c r="N19" s="52" t="s">
        <v>15</v>
      </c>
      <c r="P19" s="60">
        <f t="shared" si="3"/>
        <v>10</v>
      </c>
    </row>
    <row r="20" spans="1:16" s="54" customFormat="1" ht="14.25" x14ac:dyDescent="0.2">
      <c r="A20" s="43"/>
      <c r="B20" s="44"/>
      <c r="C20" s="45" t="s">
        <v>22</v>
      </c>
      <c r="D20" s="46" t="s">
        <v>11</v>
      </c>
      <c r="E20" s="47">
        <v>45903</v>
      </c>
      <c r="F20" s="48">
        <v>0.29166666666666669</v>
      </c>
      <c r="G20" s="48">
        <v>0.6875</v>
      </c>
      <c r="H20" s="49">
        <f t="shared" si="17"/>
        <v>9.5</v>
      </c>
      <c r="I20" s="41">
        <f t="shared" si="18"/>
        <v>9</v>
      </c>
      <c r="J20" s="42">
        <f t="shared" si="19"/>
        <v>0</v>
      </c>
      <c r="K20" s="41">
        <v>0</v>
      </c>
      <c r="L20" s="50">
        <v>65.599999999999994</v>
      </c>
      <c r="M20" s="51">
        <f t="shared" si="20"/>
        <v>590.4</v>
      </c>
      <c r="N20" s="52" t="s">
        <v>15</v>
      </c>
      <c r="O20" s="53"/>
      <c r="P20" s="60">
        <f t="shared" si="3"/>
        <v>9</v>
      </c>
    </row>
    <row r="21" spans="1:16" s="54" customFormat="1" ht="14.25" x14ac:dyDescent="0.2">
      <c r="A21" s="43"/>
      <c r="B21" s="44"/>
      <c r="C21" s="45" t="s">
        <v>17</v>
      </c>
      <c r="D21" s="46" t="s">
        <v>11</v>
      </c>
      <c r="E21" s="47">
        <v>45903</v>
      </c>
      <c r="F21" s="48">
        <v>0.29166666666666669</v>
      </c>
      <c r="G21" s="48">
        <v>0.6875</v>
      </c>
      <c r="H21" s="49">
        <f t="shared" si="17"/>
        <v>9.5</v>
      </c>
      <c r="I21" s="41">
        <f t="shared" si="18"/>
        <v>9</v>
      </c>
      <c r="J21" s="42">
        <f t="shared" si="19"/>
        <v>0</v>
      </c>
      <c r="K21" s="41">
        <v>0</v>
      </c>
      <c r="L21" s="50">
        <v>65.599999999999994</v>
      </c>
      <c r="M21" s="51">
        <f t="shared" si="20"/>
        <v>590.4</v>
      </c>
      <c r="N21" s="52" t="s">
        <v>15</v>
      </c>
      <c r="O21" s="53"/>
      <c r="P21" s="60">
        <f t="shared" si="3"/>
        <v>9</v>
      </c>
    </row>
    <row r="22" spans="1:16" s="53" customFormat="1" ht="14.25" x14ac:dyDescent="0.2">
      <c r="A22" s="43"/>
      <c r="B22" s="44"/>
      <c r="C22" s="45" t="s">
        <v>24</v>
      </c>
      <c r="D22" s="46" t="s">
        <v>11</v>
      </c>
      <c r="E22" s="47">
        <v>45903</v>
      </c>
      <c r="F22" s="48">
        <v>0.29166666666666669</v>
      </c>
      <c r="G22" s="48">
        <v>0.6875</v>
      </c>
      <c r="H22" s="49">
        <f>((G22-F22)*24)</f>
        <v>9.5</v>
      </c>
      <c r="I22" s="41">
        <f>IF(H22-0.5&lt;=9,H22-0.5,9)</f>
        <v>9</v>
      </c>
      <c r="J22" s="42">
        <f>H22-I22-0.5</f>
        <v>0</v>
      </c>
      <c r="K22" s="41">
        <v>0</v>
      </c>
      <c r="L22" s="50">
        <v>65.599999999999994</v>
      </c>
      <c r="M22" s="51">
        <f>(L22*I22)+(L22*1.5*J22)+(L22*2*K22)</f>
        <v>590.4</v>
      </c>
      <c r="N22" s="52" t="s">
        <v>15</v>
      </c>
      <c r="P22" s="60">
        <f t="shared" si="3"/>
        <v>9</v>
      </c>
    </row>
    <row r="23" spans="1:16" s="53" customFormat="1" ht="14.25" x14ac:dyDescent="0.2">
      <c r="A23" s="43"/>
      <c r="B23" s="44"/>
      <c r="C23" s="45" t="s">
        <v>25</v>
      </c>
      <c r="D23" s="46" t="s">
        <v>11</v>
      </c>
      <c r="E23" s="47">
        <v>45903</v>
      </c>
      <c r="F23" s="48">
        <v>0.29166666666666669</v>
      </c>
      <c r="G23" s="48">
        <v>0.6875</v>
      </c>
      <c r="H23" s="49">
        <f>((G23-F23)*24)</f>
        <v>9.5</v>
      </c>
      <c r="I23" s="41">
        <f>IF(H23-0.5&lt;=9,H23-0.5,9)</f>
        <v>9</v>
      </c>
      <c r="J23" s="42">
        <f>H23-I23-0.5</f>
        <v>0</v>
      </c>
      <c r="K23" s="41">
        <v>0</v>
      </c>
      <c r="L23" s="50">
        <v>65.599999999999994</v>
      </c>
      <c r="M23" s="51">
        <f>(L23*I23)+(L23*1.5*J23)+(L23*2*K23)</f>
        <v>590.4</v>
      </c>
      <c r="N23" s="52" t="s">
        <v>15</v>
      </c>
      <c r="P23" s="60">
        <f>IF(H23&gt;12.5,H23-1,H23-0.5)</f>
        <v>9</v>
      </c>
    </row>
    <row r="24" spans="1:16" s="53" customFormat="1" ht="14.25" x14ac:dyDescent="0.2">
      <c r="A24" s="43"/>
      <c r="B24" s="44"/>
      <c r="C24" s="45" t="s">
        <v>18</v>
      </c>
      <c r="D24" s="46" t="s">
        <v>11</v>
      </c>
      <c r="E24" s="47">
        <v>45903</v>
      </c>
      <c r="F24" s="48">
        <v>0.29166666666666669</v>
      </c>
      <c r="G24" s="48">
        <v>0.6875</v>
      </c>
      <c r="H24" s="49">
        <f t="shared" ref="H24:H26" si="21">((G24-F24)*24)</f>
        <v>9.5</v>
      </c>
      <c r="I24" s="41">
        <f t="shared" ref="I24:I26" si="22">IF(H24-0.5&lt;=9,H24-0.5,9)</f>
        <v>9</v>
      </c>
      <c r="J24" s="42">
        <f t="shared" ref="J24:J26" si="23">H24-I24-0.5</f>
        <v>0</v>
      </c>
      <c r="K24" s="41">
        <v>0</v>
      </c>
      <c r="L24" s="50">
        <v>65.599999999999994</v>
      </c>
      <c r="M24" s="51">
        <f t="shared" ref="M24:M26" si="24">(L24*I24)+(L24*1.5*J24)+(L24*2*K24)</f>
        <v>590.4</v>
      </c>
      <c r="N24" s="52" t="s">
        <v>15</v>
      </c>
      <c r="P24" s="60">
        <f t="shared" ref="P24:P26" si="25">IF(H24&gt;12.5,H24-1,H24-0.5)</f>
        <v>9</v>
      </c>
    </row>
    <row r="25" spans="1:16" s="53" customFormat="1" ht="14.25" x14ac:dyDescent="0.2">
      <c r="A25" s="43"/>
      <c r="B25" s="44"/>
      <c r="C25" s="45" t="s">
        <v>23</v>
      </c>
      <c r="D25" s="46" t="s">
        <v>11</v>
      </c>
      <c r="E25" s="47">
        <v>45903</v>
      </c>
      <c r="F25" s="48">
        <v>0.29166666666666669</v>
      </c>
      <c r="G25" s="48">
        <v>0.6875</v>
      </c>
      <c r="H25" s="49">
        <f t="shared" si="21"/>
        <v>9.5</v>
      </c>
      <c r="I25" s="41">
        <f t="shared" si="22"/>
        <v>9</v>
      </c>
      <c r="J25" s="42">
        <f t="shared" si="23"/>
        <v>0</v>
      </c>
      <c r="K25" s="41">
        <v>0</v>
      </c>
      <c r="L25" s="50">
        <v>65.599999999999994</v>
      </c>
      <c r="M25" s="51">
        <f t="shared" si="24"/>
        <v>590.4</v>
      </c>
      <c r="N25" s="52" t="s">
        <v>15</v>
      </c>
      <c r="P25" s="60">
        <f t="shared" si="25"/>
        <v>9</v>
      </c>
    </row>
    <row r="26" spans="1:16" s="53" customFormat="1" ht="14.25" x14ac:dyDescent="0.2">
      <c r="A26" s="43"/>
      <c r="B26" s="44"/>
      <c r="C26" s="55" t="s">
        <v>28</v>
      </c>
      <c r="D26" s="46" t="s">
        <v>11</v>
      </c>
      <c r="E26" s="47">
        <v>45903</v>
      </c>
      <c r="F26" s="48">
        <v>0.29166666666666669</v>
      </c>
      <c r="G26" s="48">
        <v>0.6875</v>
      </c>
      <c r="H26" s="49">
        <f t="shared" si="21"/>
        <v>9.5</v>
      </c>
      <c r="I26" s="41">
        <f t="shared" si="22"/>
        <v>9</v>
      </c>
      <c r="J26" s="42">
        <f t="shared" si="23"/>
        <v>0</v>
      </c>
      <c r="K26" s="41">
        <v>0</v>
      </c>
      <c r="L26" s="50">
        <v>65.599999999999994</v>
      </c>
      <c r="M26" s="51">
        <f t="shared" si="24"/>
        <v>590.4</v>
      </c>
      <c r="N26" s="52" t="s">
        <v>15</v>
      </c>
      <c r="P26" s="60">
        <f t="shared" si="25"/>
        <v>9</v>
      </c>
    </row>
    <row r="27" spans="1:16" s="53" customFormat="1" ht="14.25" x14ac:dyDescent="0.2">
      <c r="A27" s="43"/>
      <c r="B27" s="44"/>
      <c r="C27" s="45" t="s">
        <v>29</v>
      </c>
      <c r="D27" s="46" t="s">
        <v>11</v>
      </c>
      <c r="E27" s="47">
        <v>45903</v>
      </c>
      <c r="F27" s="48">
        <v>0.29166666666666669</v>
      </c>
      <c r="G27" s="48">
        <v>0.6875</v>
      </c>
      <c r="H27" s="49">
        <f>((G27-F27)*24)</f>
        <v>9.5</v>
      </c>
      <c r="I27" s="41">
        <f>IF(H27-0.5&lt;=9,H27-0.5,9)</f>
        <v>9</v>
      </c>
      <c r="J27" s="42">
        <f>H27-I27-0.5</f>
        <v>0</v>
      </c>
      <c r="K27" s="41">
        <v>0</v>
      </c>
      <c r="L27" s="50">
        <v>65.599999999999994</v>
      </c>
      <c r="M27" s="51">
        <f>(L27*I27)+(L27*1.5*J27)+(L27*2*K27)</f>
        <v>590.4</v>
      </c>
      <c r="N27" s="52" t="s">
        <v>15</v>
      </c>
      <c r="P27" s="60">
        <f>IF(H27&gt;12.5,H27-1,H27-0.5)</f>
        <v>9</v>
      </c>
    </row>
    <row r="28" spans="1:16" s="53" customFormat="1" ht="14.25" x14ac:dyDescent="0.2">
      <c r="A28" s="43"/>
      <c r="B28" s="44"/>
      <c r="C28" s="45" t="s">
        <v>27</v>
      </c>
      <c r="D28" s="45" t="s">
        <v>11</v>
      </c>
      <c r="E28" s="47">
        <v>45903</v>
      </c>
      <c r="F28" s="48">
        <v>0.29166666666666669</v>
      </c>
      <c r="G28" s="48">
        <v>0.6875</v>
      </c>
      <c r="H28" s="49">
        <f>((G28-F28)*24)</f>
        <v>9.5</v>
      </c>
      <c r="I28" s="41">
        <f>IF(H28-0.5&lt;=9,H28-0.5,9)</f>
        <v>9</v>
      </c>
      <c r="J28" s="42">
        <f>H28-I28-0.5</f>
        <v>0</v>
      </c>
      <c r="K28" s="41">
        <v>0</v>
      </c>
      <c r="L28" s="61">
        <v>65.599999999999994</v>
      </c>
      <c r="M28" s="62">
        <f>(L28*I28)+(L28*1.5*J28)+(L28*2*K28)</f>
        <v>590.4</v>
      </c>
      <c r="N28" s="63" t="s">
        <v>15</v>
      </c>
      <c r="P28" s="60">
        <f t="shared" ref="P28:P29" si="26">IF(H28&gt;12.5,H28-1,H28-0.5)</f>
        <v>9</v>
      </c>
    </row>
    <row r="29" spans="1:16" s="53" customFormat="1" ht="14.25" x14ac:dyDescent="0.2">
      <c r="A29" s="43"/>
      <c r="B29" s="44"/>
      <c r="C29" s="45" t="s">
        <v>26</v>
      </c>
      <c r="D29" s="45" t="s">
        <v>11</v>
      </c>
      <c r="E29" s="47">
        <v>45903</v>
      </c>
      <c r="F29" s="48">
        <v>0.29166666666666669</v>
      </c>
      <c r="G29" s="48">
        <v>0.6875</v>
      </c>
      <c r="H29" s="49">
        <f>((G29-F29)*24)</f>
        <v>9.5</v>
      </c>
      <c r="I29" s="41">
        <f>IF(H29-0.5&lt;=9,H29-0.5,9)</f>
        <v>9</v>
      </c>
      <c r="J29" s="42">
        <f>H29-I29-0.5</f>
        <v>0</v>
      </c>
      <c r="K29" s="41">
        <v>0</v>
      </c>
      <c r="L29" s="61">
        <v>65.599999999999994</v>
      </c>
      <c r="M29" s="62">
        <f>(L29*I29)+(L29*1.5*J29)+(L29*2*K29)</f>
        <v>590.4</v>
      </c>
      <c r="N29" s="63" t="s">
        <v>15</v>
      </c>
      <c r="P29" s="60">
        <f t="shared" si="26"/>
        <v>9</v>
      </c>
    </row>
    <row r="30" spans="1:16" s="13" customFormat="1" ht="14.25" x14ac:dyDescent="0.2">
      <c r="A30" s="12"/>
      <c r="B30" s="14"/>
      <c r="C30" s="23"/>
      <c r="D30" s="23"/>
      <c r="E30" s="23"/>
      <c r="F30" s="19"/>
      <c r="G30" s="19"/>
      <c r="H30" s="19"/>
      <c r="I30" s="19"/>
      <c r="J30" s="19"/>
      <c r="K30" s="18"/>
      <c r="L30" s="19"/>
      <c r="M30" s="19"/>
      <c r="N30" s="20"/>
      <c r="P30" s="60"/>
    </row>
    <row r="31" spans="1:16" s="53" customFormat="1" ht="14.25" x14ac:dyDescent="0.2">
      <c r="A31" s="43"/>
      <c r="B31" s="44"/>
      <c r="C31" s="45" t="s">
        <v>19</v>
      </c>
      <c r="D31" s="46" t="s">
        <v>20</v>
      </c>
      <c r="E31" s="47">
        <v>45904</v>
      </c>
      <c r="F31" s="48">
        <v>0.25</v>
      </c>
      <c r="G31" s="48">
        <v>0.6875</v>
      </c>
      <c r="H31" s="49">
        <f t="shared" ref="H31:H34" si="27">((G31-F31)*24)</f>
        <v>10.5</v>
      </c>
      <c r="I31" s="41">
        <f t="shared" ref="I31:I34" si="28">IF(H31-0.5&lt;=9,H31-0.5,9)</f>
        <v>9</v>
      </c>
      <c r="J31" s="42">
        <f t="shared" ref="J31:J34" si="29">H31-I31-0.5</f>
        <v>1</v>
      </c>
      <c r="K31" s="41">
        <v>0</v>
      </c>
      <c r="L31" s="50">
        <v>73</v>
      </c>
      <c r="M31" s="51">
        <f>(L31*I31)+(L31*1.5*J31)+(L31*2*K31)</f>
        <v>766.5</v>
      </c>
      <c r="N31" s="52" t="s">
        <v>15</v>
      </c>
      <c r="P31" s="60">
        <f t="shared" ref="P31:P35" si="30">IF(H31&gt;12.5,H31-1,H31-0.5)</f>
        <v>10</v>
      </c>
    </row>
    <row r="32" spans="1:16" s="53" customFormat="1" ht="14.25" x14ac:dyDescent="0.2">
      <c r="A32" s="43"/>
      <c r="B32" s="44"/>
      <c r="C32" s="45" t="s">
        <v>21</v>
      </c>
      <c r="D32" s="46" t="s">
        <v>11</v>
      </c>
      <c r="E32" s="47">
        <v>45904</v>
      </c>
      <c r="F32" s="48">
        <v>0.25</v>
      </c>
      <c r="G32" s="48">
        <v>0.6875</v>
      </c>
      <c r="H32" s="49">
        <f t="shared" si="27"/>
        <v>10.5</v>
      </c>
      <c r="I32" s="41">
        <f t="shared" si="28"/>
        <v>9</v>
      </c>
      <c r="J32" s="42">
        <f t="shared" si="29"/>
        <v>1</v>
      </c>
      <c r="K32" s="41">
        <v>0</v>
      </c>
      <c r="L32" s="50">
        <v>65.599999999999994</v>
      </c>
      <c r="M32" s="51">
        <f t="shared" ref="M32:M34" si="31">(L32*I32)+(L32*1.5*J32)+(L32*2*K32)</f>
        <v>688.8</v>
      </c>
      <c r="N32" s="52" t="s">
        <v>15</v>
      </c>
      <c r="P32" s="60">
        <f t="shared" si="30"/>
        <v>10</v>
      </c>
    </row>
    <row r="33" spans="1:16" s="54" customFormat="1" ht="14.25" x14ac:dyDescent="0.2">
      <c r="A33" s="43"/>
      <c r="B33" s="44"/>
      <c r="C33" s="45" t="s">
        <v>22</v>
      </c>
      <c r="D33" s="46" t="s">
        <v>11</v>
      </c>
      <c r="E33" s="47">
        <v>45904</v>
      </c>
      <c r="F33" s="48">
        <v>0.29166666666666669</v>
      </c>
      <c r="G33" s="48">
        <v>0.6875</v>
      </c>
      <c r="H33" s="49">
        <f t="shared" si="27"/>
        <v>9.5</v>
      </c>
      <c r="I33" s="41">
        <f t="shared" si="28"/>
        <v>9</v>
      </c>
      <c r="J33" s="42">
        <f t="shared" si="29"/>
        <v>0</v>
      </c>
      <c r="K33" s="41">
        <v>0</v>
      </c>
      <c r="L33" s="50">
        <v>65.599999999999994</v>
      </c>
      <c r="M33" s="51">
        <f t="shared" si="31"/>
        <v>590.4</v>
      </c>
      <c r="N33" s="52" t="s">
        <v>15</v>
      </c>
      <c r="O33" s="53"/>
      <c r="P33" s="60">
        <f t="shared" si="30"/>
        <v>9</v>
      </c>
    </row>
    <row r="34" spans="1:16" s="54" customFormat="1" ht="14.25" x14ac:dyDescent="0.2">
      <c r="A34" s="43"/>
      <c r="B34" s="44"/>
      <c r="C34" s="45" t="s">
        <v>17</v>
      </c>
      <c r="D34" s="46" t="s">
        <v>11</v>
      </c>
      <c r="E34" s="47">
        <v>45904</v>
      </c>
      <c r="F34" s="48">
        <v>0.29166666666666669</v>
      </c>
      <c r="G34" s="48">
        <v>0.6875</v>
      </c>
      <c r="H34" s="49">
        <f t="shared" si="27"/>
        <v>9.5</v>
      </c>
      <c r="I34" s="41">
        <f t="shared" si="28"/>
        <v>9</v>
      </c>
      <c r="J34" s="42">
        <f t="shared" si="29"/>
        <v>0</v>
      </c>
      <c r="K34" s="41">
        <v>0</v>
      </c>
      <c r="L34" s="50">
        <v>65.599999999999994</v>
      </c>
      <c r="M34" s="51">
        <f t="shared" si="31"/>
        <v>590.4</v>
      </c>
      <c r="N34" s="52" t="s">
        <v>15</v>
      </c>
      <c r="O34" s="53"/>
      <c r="P34" s="60">
        <f t="shared" si="30"/>
        <v>9</v>
      </c>
    </row>
    <row r="35" spans="1:16" s="53" customFormat="1" ht="14.25" x14ac:dyDescent="0.2">
      <c r="A35" s="43"/>
      <c r="B35" s="44"/>
      <c r="C35" s="45" t="s">
        <v>24</v>
      </c>
      <c r="D35" s="46" t="s">
        <v>11</v>
      </c>
      <c r="E35" s="47">
        <v>45904</v>
      </c>
      <c r="F35" s="48">
        <v>0.29166666666666669</v>
      </c>
      <c r="G35" s="48">
        <v>0.6875</v>
      </c>
      <c r="H35" s="49">
        <f>((G35-F35)*24)</f>
        <v>9.5</v>
      </c>
      <c r="I35" s="41">
        <f>IF(H35-0.5&lt;=9,H35-0.5,9)</f>
        <v>9</v>
      </c>
      <c r="J35" s="42">
        <f>H35-I35-0.5</f>
        <v>0</v>
      </c>
      <c r="K35" s="41">
        <v>0</v>
      </c>
      <c r="L35" s="50">
        <v>65.599999999999994</v>
      </c>
      <c r="M35" s="51">
        <f>(L35*I35)+(L35*1.5*J35)+(L35*2*K35)</f>
        <v>590.4</v>
      </c>
      <c r="N35" s="52" t="s">
        <v>15</v>
      </c>
      <c r="P35" s="60">
        <f t="shared" si="30"/>
        <v>9</v>
      </c>
    </row>
    <row r="36" spans="1:16" s="53" customFormat="1" ht="14.25" x14ac:dyDescent="0.2">
      <c r="A36" s="43"/>
      <c r="B36" s="44"/>
      <c r="C36" s="45" t="s">
        <v>25</v>
      </c>
      <c r="D36" s="46" t="s">
        <v>11</v>
      </c>
      <c r="E36" s="47">
        <v>45904</v>
      </c>
      <c r="F36" s="48">
        <v>0.29166666666666669</v>
      </c>
      <c r="G36" s="48">
        <v>0.6875</v>
      </c>
      <c r="H36" s="49">
        <f>((G36-F36)*24)</f>
        <v>9.5</v>
      </c>
      <c r="I36" s="41">
        <f>IF(H36-0.5&lt;=9,H36-0.5,9)</f>
        <v>9</v>
      </c>
      <c r="J36" s="42">
        <f>H36-I36-0.5</f>
        <v>0</v>
      </c>
      <c r="K36" s="41">
        <v>0</v>
      </c>
      <c r="L36" s="50">
        <v>65.599999999999994</v>
      </c>
      <c r="M36" s="51">
        <f>(L36*I36)+(L36*1.5*J36)+(L36*2*K36)</f>
        <v>590.4</v>
      </c>
      <c r="N36" s="52" t="s">
        <v>15</v>
      </c>
      <c r="P36" s="60">
        <f>IF(H36&gt;12.5,H36-1,H36-0.5)</f>
        <v>9</v>
      </c>
    </row>
    <row r="37" spans="1:16" s="53" customFormat="1" ht="14.25" x14ac:dyDescent="0.2">
      <c r="A37" s="43"/>
      <c r="B37" s="44"/>
      <c r="C37" s="45" t="s">
        <v>18</v>
      </c>
      <c r="D37" s="46" t="s">
        <v>11</v>
      </c>
      <c r="E37" s="47">
        <v>45904</v>
      </c>
      <c r="F37" s="48">
        <v>0.29166666666666669</v>
      </c>
      <c r="G37" s="48">
        <v>0.6875</v>
      </c>
      <c r="H37" s="49">
        <f t="shared" ref="H37:H39" si="32">((G37-F37)*24)</f>
        <v>9.5</v>
      </c>
      <c r="I37" s="41">
        <f t="shared" ref="I37:I39" si="33">IF(H37-0.5&lt;=9,H37-0.5,9)</f>
        <v>9</v>
      </c>
      <c r="J37" s="42">
        <f t="shared" ref="J37:J39" si="34">H37-I37-0.5</f>
        <v>0</v>
      </c>
      <c r="K37" s="41">
        <v>0</v>
      </c>
      <c r="L37" s="50">
        <v>65.599999999999994</v>
      </c>
      <c r="M37" s="51">
        <f t="shared" ref="M37:M39" si="35">(L37*I37)+(L37*1.5*J37)+(L37*2*K37)</f>
        <v>590.4</v>
      </c>
      <c r="N37" s="52" t="s">
        <v>15</v>
      </c>
      <c r="P37" s="60">
        <f t="shared" ref="P37:P39" si="36">IF(H37&gt;12.5,H37-1,H37-0.5)</f>
        <v>9</v>
      </c>
    </row>
    <row r="38" spans="1:16" s="53" customFormat="1" ht="14.25" x14ac:dyDescent="0.2">
      <c r="A38" s="43"/>
      <c r="B38" s="44"/>
      <c r="C38" s="45" t="s">
        <v>23</v>
      </c>
      <c r="D38" s="46" t="s">
        <v>11</v>
      </c>
      <c r="E38" s="47">
        <v>45904</v>
      </c>
      <c r="F38" s="48">
        <v>0.29166666666666669</v>
      </c>
      <c r="G38" s="48">
        <v>0.6875</v>
      </c>
      <c r="H38" s="49">
        <f t="shared" si="32"/>
        <v>9.5</v>
      </c>
      <c r="I38" s="41">
        <f t="shared" si="33"/>
        <v>9</v>
      </c>
      <c r="J38" s="42">
        <f t="shared" si="34"/>
        <v>0</v>
      </c>
      <c r="K38" s="41">
        <v>0</v>
      </c>
      <c r="L38" s="50">
        <v>65.599999999999994</v>
      </c>
      <c r="M38" s="51">
        <f t="shared" si="35"/>
        <v>590.4</v>
      </c>
      <c r="N38" s="52" t="s">
        <v>15</v>
      </c>
      <c r="P38" s="60">
        <f t="shared" si="36"/>
        <v>9</v>
      </c>
    </row>
    <row r="39" spans="1:16" s="53" customFormat="1" ht="14.25" x14ac:dyDescent="0.2">
      <c r="A39" s="43"/>
      <c r="B39" s="44"/>
      <c r="C39" s="55" t="s">
        <v>28</v>
      </c>
      <c r="D39" s="46" t="s">
        <v>11</v>
      </c>
      <c r="E39" s="47">
        <v>45904</v>
      </c>
      <c r="F39" s="48">
        <v>0.29166666666666669</v>
      </c>
      <c r="G39" s="48">
        <v>0.6875</v>
      </c>
      <c r="H39" s="49">
        <f t="shared" si="32"/>
        <v>9.5</v>
      </c>
      <c r="I39" s="41">
        <f t="shared" si="33"/>
        <v>9</v>
      </c>
      <c r="J39" s="42">
        <f t="shared" si="34"/>
        <v>0</v>
      </c>
      <c r="K39" s="41">
        <v>0</v>
      </c>
      <c r="L39" s="50">
        <v>65.599999999999994</v>
      </c>
      <c r="M39" s="51">
        <f t="shared" si="35"/>
        <v>590.4</v>
      </c>
      <c r="N39" s="52" t="s">
        <v>15</v>
      </c>
      <c r="P39" s="60">
        <f t="shared" si="36"/>
        <v>9</v>
      </c>
    </row>
    <row r="40" spans="1:16" s="53" customFormat="1" ht="14.25" x14ac:dyDescent="0.2">
      <c r="A40" s="43"/>
      <c r="B40" s="44"/>
      <c r="C40" s="45" t="s">
        <v>29</v>
      </c>
      <c r="D40" s="46" t="s">
        <v>11</v>
      </c>
      <c r="E40" s="47">
        <v>45904</v>
      </c>
      <c r="F40" s="48">
        <v>0.29166666666666669</v>
      </c>
      <c r="G40" s="48">
        <v>0.6875</v>
      </c>
      <c r="H40" s="49">
        <f>((G40-F40)*24)</f>
        <v>9.5</v>
      </c>
      <c r="I40" s="41">
        <f>IF(H40-0.5&lt;=9,H40-0.5,9)</f>
        <v>9</v>
      </c>
      <c r="J40" s="42">
        <f>H40-I40-0.5</f>
        <v>0</v>
      </c>
      <c r="K40" s="41">
        <v>0</v>
      </c>
      <c r="L40" s="50">
        <v>65.599999999999994</v>
      </c>
      <c r="M40" s="51">
        <f>(L40*I40)+(L40*1.5*J40)+(L40*2*K40)</f>
        <v>590.4</v>
      </c>
      <c r="N40" s="52" t="s">
        <v>15</v>
      </c>
      <c r="P40" s="60">
        <f>IF(H40&gt;12.5,H40-1,H40-0.5)</f>
        <v>9</v>
      </c>
    </row>
    <row r="41" spans="1:16" s="53" customFormat="1" ht="14.25" x14ac:dyDescent="0.2">
      <c r="A41" s="43"/>
      <c r="B41" s="44"/>
      <c r="C41" s="45" t="s">
        <v>27</v>
      </c>
      <c r="D41" s="45" t="s">
        <v>11</v>
      </c>
      <c r="E41" s="47">
        <v>45904</v>
      </c>
      <c r="F41" s="48">
        <v>0.29166666666666669</v>
      </c>
      <c r="G41" s="48">
        <v>0.6875</v>
      </c>
      <c r="H41" s="49">
        <f>((G41-F41)*24)</f>
        <v>9.5</v>
      </c>
      <c r="I41" s="41">
        <f>IF(H41-0.5&lt;=9,H41-0.5,9)</f>
        <v>9</v>
      </c>
      <c r="J41" s="42">
        <f>H41-I41-0.5</f>
        <v>0</v>
      </c>
      <c r="K41" s="41">
        <v>0</v>
      </c>
      <c r="L41" s="61">
        <v>65.599999999999994</v>
      </c>
      <c r="M41" s="62">
        <f>(L41*I41)+(L41*1.5*J41)+(L41*2*K41)</f>
        <v>590.4</v>
      </c>
      <c r="N41" s="63" t="s">
        <v>15</v>
      </c>
      <c r="P41" s="60">
        <f t="shared" ref="P41:P42" si="37">IF(H41&gt;12.5,H41-1,H41-0.5)</f>
        <v>9</v>
      </c>
    </row>
    <row r="42" spans="1:16" s="53" customFormat="1" ht="14.25" x14ac:dyDescent="0.2">
      <c r="A42" s="43"/>
      <c r="B42" s="44"/>
      <c r="C42" s="45" t="s">
        <v>26</v>
      </c>
      <c r="D42" s="45" t="s">
        <v>11</v>
      </c>
      <c r="E42" s="47">
        <v>45904</v>
      </c>
      <c r="F42" s="48">
        <v>0.29166666666666669</v>
      </c>
      <c r="G42" s="48">
        <v>0.6875</v>
      </c>
      <c r="H42" s="49">
        <f>((G42-F42)*24)</f>
        <v>9.5</v>
      </c>
      <c r="I42" s="41">
        <f>IF(H42-0.5&lt;=9,H42-0.5,9)</f>
        <v>9</v>
      </c>
      <c r="J42" s="42">
        <f>H42-I42-0.5</f>
        <v>0</v>
      </c>
      <c r="K42" s="41">
        <v>0</v>
      </c>
      <c r="L42" s="61">
        <v>65.599999999999994</v>
      </c>
      <c r="M42" s="62">
        <f>(L42*I42)+(L42*1.5*J42)+(L42*2*K42)</f>
        <v>590.4</v>
      </c>
      <c r="N42" s="63" t="s">
        <v>15</v>
      </c>
      <c r="P42" s="60">
        <f t="shared" si="37"/>
        <v>9</v>
      </c>
    </row>
    <row r="43" spans="1:16" s="13" customFormat="1" ht="14.25" x14ac:dyDescent="0.2">
      <c r="A43" s="12"/>
      <c r="B43" s="14"/>
      <c r="C43" s="23"/>
      <c r="D43" s="23"/>
      <c r="E43" s="23"/>
      <c r="F43" s="19"/>
      <c r="G43" s="19"/>
      <c r="H43" s="19"/>
      <c r="I43" s="19"/>
      <c r="J43" s="19"/>
      <c r="K43" s="18"/>
      <c r="L43" s="19"/>
      <c r="M43" s="19"/>
      <c r="N43" s="20"/>
      <c r="P43" s="60"/>
    </row>
    <row r="44" spans="1:16" s="53" customFormat="1" ht="14.25" x14ac:dyDescent="0.2">
      <c r="A44" s="43"/>
      <c r="B44" s="44"/>
      <c r="C44" s="45" t="s">
        <v>19</v>
      </c>
      <c r="D44" s="46" t="s">
        <v>20</v>
      </c>
      <c r="E44" s="47">
        <v>45905</v>
      </c>
      <c r="F44" s="48">
        <v>0.25</v>
      </c>
      <c r="G44" s="48">
        <v>0.6875</v>
      </c>
      <c r="H44" s="49">
        <f t="shared" ref="H44:H47" si="38">((G44-F44)*24)</f>
        <v>10.5</v>
      </c>
      <c r="I44" s="41">
        <f t="shared" ref="I44:I47" si="39">IF(H44-0.5&lt;=9,H44-0.5,9)</f>
        <v>9</v>
      </c>
      <c r="J44" s="42">
        <f t="shared" ref="J44:J47" si="40">H44-I44-0.5</f>
        <v>1</v>
      </c>
      <c r="K44" s="41">
        <v>0</v>
      </c>
      <c r="L44" s="50">
        <v>73</v>
      </c>
      <c r="M44" s="51">
        <f>(L44*I44)+(L44*1.5*J44)+(L44*2*K44)</f>
        <v>766.5</v>
      </c>
      <c r="N44" s="52" t="s">
        <v>15</v>
      </c>
      <c r="P44" s="60">
        <f t="shared" ref="P44:P48" si="41">IF(H44&gt;12.5,H44-1,H44-0.5)</f>
        <v>10</v>
      </c>
    </row>
    <row r="45" spans="1:16" s="53" customFormat="1" ht="14.25" x14ac:dyDescent="0.2">
      <c r="A45" s="43"/>
      <c r="B45" s="44"/>
      <c r="C45" s="45" t="s">
        <v>21</v>
      </c>
      <c r="D45" s="46" t="s">
        <v>11</v>
      </c>
      <c r="E45" s="47">
        <v>45905</v>
      </c>
      <c r="F45" s="48">
        <v>0.25</v>
      </c>
      <c r="G45" s="48">
        <v>0.6875</v>
      </c>
      <c r="H45" s="49">
        <f t="shared" si="38"/>
        <v>10.5</v>
      </c>
      <c r="I45" s="41">
        <f t="shared" si="39"/>
        <v>9</v>
      </c>
      <c r="J45" s="42">
        <f t="shared" si="40"/>
        <v>1</v>
      </c>
      <c r="K45" s="41">
        <v>0</v>
      </c>
      <c r="L45" s="50">
        <v>65.599999999999994</v>
      </c>
      <c r="M45" s="51">
        <f t="shared" ref="M45:M47" si="42">(L45*I45)+(L45*1.5*J45)+(L45*2*K45)</f>
        <v>688.8</v>
      </c>
      <c r="N45" s="52" t="s">
        <v>15</v>
      </c>
      <c r="P45" s="60">
        <f t="shared" si="41"/>
        <v>10</v>
      </c>
    </row>
    <row r="46" spans="1:16" s="54" customFormat="1" ht="14.25" x14ac:dyDescent="0.2">
      <c r="A46" s="43"/>
      <c r="B46" s="44"/>
      <c r="C46" s="45" t="s">
        <v>22</v>
      </c>
      <c r="D46" s="46" t="s">
        <v>11</v>
      </c>
      <c r="E46" s="47">
        <v>45905</v>
      </c>
      <c r="F46" s="48">
        <v>0.29166666666666669</v>
      </c>
      <c r="G46" s="48">
        <v>0.6875</v>
      </c>
      <c r="H46" s="49">
        <f t="shared" si="38"/>
        <v>9.5</v>
      </c>
      <c r="I46" s="41">
        <f t="shared" si="39"/>
        <v>9</v>
      </c>
      <c r="J46" s="42">
        <f t="shared" si="40"/>
        <v>0</v>
      </c>
      <c r="K46" s="41">
        <v>0</v>
      </c>
      <c r="L46" s="50">
        <v>65.599999999999994</v>
      </c>
      <c r="M46" s="51">
        <f t="shared" si="42"/>
        <v>590.4</v>
      </c>
      <c r="N46" s="52" t="s">
        <v>15</v>
      </c>
      <c r="O46" s="53"/>
      <c r="P46" s="60">
        <f t="shared" si="41"/>
        <v>9</v>
      </c>
    </row>
    <row r="47" spans="1:16" s="54" customFormat="1" ht="14.25" x14ac:dyDescent="0.2">
      <c r="A47" s="43"/>
      <c r="B47" s="44"/>
      <c r="C47" s="45" t="s">
        <v>17</v>
      </c>
      <c r="D47" s="46" t="s">
        <v>11</v>
      </c>
      <c r="E47" s="47">
        <v>45905</v>
      </c>
      <c r="F47" s="48">
        <v>0.29166666666666669</v>
      </c>
      <c r="G47" s="48">
        <v>0.6875</v>
      </c>
      <c r="H47" s="49">
        <f t="shared" si="38"/>
        <v>9.5</v>
      </c>
      <c r="I47" s="41">
        <f t="shared" si="39"/>
        <v>9</v>
      </c>
      <c r="J47" s="42">
        <f t="shared" si="40"/>
        <v>0</v>
      </c>
      <c r="K47" s="41">
        <v>0</v>
      </c>
      <c r="L47" s="50">
        <v>65.599999999999994</v>
      </c>
      <c r="M47" s="51">
        <f t="shared" si="42"/>
        <v>590.4</v>
      </c>
      <c r="N47" s="52" t="s">
        <v>15</v>
      </c>
      <c r="O47" s="53"/>
      <c r="P47" s="60">
        <f t="shared" si="41"/>
        <v>9</v>
      </c>
    </row>
    <row r="48" spans="1:16" s="53" customFormat="1" ht="14.25" x14ac:dyDescent="0.2">
      <c r="A48" s="43"/>
      <c r="B48" s="44"/>
      <c r="C48" s="45" t="s">
        <v>24</v>
      </c>
      <c r="D48" s="46" t="s">
        <v>11</v>
      </c>
      <c r="E48" s="47">
        <v>45905</v>
      </c>
      <c r="F48" s="48">
        <v>0.29166666666666669</v>
      </c>
      <c r="G48" s="48">
        <v>0.6875</v>
      </c>
      <c r="H48" s="49">
        <f>((G48-F48)*24)</f>
        <v>9.5</v>
      </c>
      <c r="I48" s="41">
        <f>IF(H48-0.5&lt;=9,H48-0.5,9)</f>
        <v>9</v>
      </c>
      <c r="J48" s="42">
        <f>H48-I48-0.5</f>
        <v>0</v>
      </c>
      <c r="K48" s="41">
        <v>0</v>
      </c>
      <c r="L48" s="50">
        <v>65.599999999999994</v>
      </c>
      <c r="M48" s="51">
        <f>(L48*I48)+(L48*1.5*J48)+(L48*2*K48)</f>
        <v>590.4</v>
      </c>
      <c r="N48" s="52" t="s">
        <v>15</v>
      </c>
      <c r="P48" s="60">
        <f t="shared" si="41"/>
        <v>9</v>
      </c>
    </row>
    <row r="49" spans="1:16" s="53" customFormat="1" ht="14.25" x14ac:dyDescent="0.2">
      <c r="A49" s="43"/>
      <c r="B49" s="44"/>
      <c r="C49" s="45" t="s">
        <v>25</v>
      </c>
      <c r="D49" s="46" t="s">
        <v>11</v>
      </c>
      <c r="E49" s="47">
        <v>45905</v>
      </c>
      <c r="F49" s="48">
        <v>0.29166666666666669</v>
      </c>
      <c r="G49" s="48">
        <v>0.6875</v>
      </c>
      <c r="H49" s="49">
        <f>((G49-F49)*24)</f>
        <v>9.5</v>
      </c>
      <c r="I49" s="41">
        <f>IF(H49-0.5&lt;=9,H49-0.5,9)</f>
        <v>9</v>
      </c>
      <c r="J49" s="42">
        <f>H49-I49-0.5</f>
        <v>0</v>
      </c>
      <c r="K49" s="41">
        <v>0</v>
      </c>
      <c r="L49" s="50">
        <v>65.599999999999994</v>
      </c>
      <c r="M49" s="51">
        <f>(L49*I49)+(L49*1.5*J49)+(L49*2*K49)</f>
        <v>590.4</v>
      </c>
      <c r="N49" s="52" t="s">
        <v>15</v>
      </c>
      <c r="P49" s="60">
        <f>IF(H49&gt;12.5,H49-1,H49-0.5)</f>
        <v>9</v>
      </c>
    </row>
    <row r="50" spans="1:16" s="53" customFormat="1" ht="14.25" x14ac:dyDescent="0.2">
      <c r="A50" s="43"/>
      <c r="B50" s="44"/>
      <c r="C50" s="45" t="s">
        <v>18</v>
      </c>
      <c r="D50" s="46" t="s">
        <v>11</v>
      </c>
      <c r="E50" s="47">
        <v>45905</v>
      </c>
      <c r="F50" s="48">
        <v>0.29166666666666669</v>
      </c>
      <c r="G50" s="48">
        <v>0.6875</v>
      </c>
      <c r="H50" s="49">
        <f t="shared" ref="H50:H52" si="43">((G50-F50)*24)</f>
        <v>9.5</v>
      </c>
      <c r="I50" s="41">
        <f t="shared" ref="I50:I52" si="44">IF(H50-0.5&lt;=9,H50-0.5,9)</f>
        <v>9</v>
      </c>
      <c r="J50" s="42">
        <f t="shared" ref="J50:J52" si="45">H50-I50-0.5</f>
        <v>0</v>
      </c>
      <c r="K50" s="41">
        <v>0</v>
      </c>
      <c r="L50" s="50">
        <v>65.599999999999994</v>
      </c>
      <c r="M50" s="51">
        <f t="shared" ref="M50:M52" si="46">(L50*I50)+(L50*1.5*J50)+(L50*2*K50)</f>
        <v>590.4</v>
      </c>
      <c r="N50" s="52" t="s">
        <v>15</v>
      </c>
      <c r="P50" s="60">
        <f t="shared" ref="P50:P52" si="47">IF(H50&gt;12.5,H50-1,H50-0.5)</f>
        <v>9</v>
      </c>
    </row>
    <row r="51" spans="1:16" s="53" customFormat="1" ht="14.25" x14ac:dyDescent="0.2">
      <c r="A51" s="43"/>
      <c r="B51" s="44"/>
      <c r="C51" s="45" t="s">
        <v>23</v>
      </c>
      <c r="D51" s="46" t="s">
        <v>11</v>
      </c>
      <c r="E51" s="47">
        <v>45905</v>
      </c>
      <c r="F51" s="48">
        <v>0.29166666666666669</v>
      </c>
      <c r="G51" s="48">
        <v>0.6875</v>
      </c>
      <c r="H51" s="49">
        <f t="shared" si="43"/>
        <v>9.5</v>
      </c>
      <c r="I51" s="41">
        <f t="shared" si="44"/>
        <v>9</v>
      </c>
      <c r="J51" s="42">
        <f t="shared" si="45"/>
        <v>0</v>
      </c>
      <c r="K51" s="41">
        <v>0</v>
      </c>
      <c r="L51" s="50">
        <v>65.599999999999994</v>
      </c>
      <c r="M51" s="51">
        <f t="shared" si="46"/>
        <v>590.4</v>
      </c>
      <c r="N51" s="52" t="s">
        <v>15</v>
      </c>
      <c r="P51" s="60">
        <f t="shared" si="47"/>
        <v>9</v>
      </c>
    </row>
    <row r="52" spans="1:16" s="53" customFormat="1" ht="14.25" x14ac:dyDescent="0.2">
      <c r="A52" s="43"/>
      <c r="B52" s="44"/>
      <c r="C52" s="55" t="s">
        <v>28</v>
      </c>
      <c r="D52" s="46" t="s">
        <v>11</v>
      </c>
      <c r="E52" s="47">
        <v>45905</v>
      </c>
      <c r="F52" s="48">
        <v>0.29166666666666669</v>
      </c>
      <c r="G52" s="48">
        <v>0.6875</v>
      </c>
      <c r="H52" s="49">
        <f t="shared" si="43"/>
        <v>9.5</v>
      </c>
      <c r="I52" s="41">
        <f t="shared" si="44"/>
        <v>9</v>
      </c>
      <c r="J52" s="42">
        <f t="shared" si="45"/>
        <v>0</v>
      </c>
      <c r="K52" s="41">
        <v>0</v>
      </c>
      <c r="L52" s="50">
        <v>65.599999999999994</v>
      </c>
      <c r="M52" s="51">
        <f t="shared" si="46"/>
        <v>590.4</v>
      </c>
      <c r="N52" s="52" t="s">
        <v>15</v>
      </c>
      <c r="P52" s="60">
        <f t="shared" si="47"/>
        <v>9</v>
      </c>
    </row>
    <row r="53" spans="1:16" s="53" customFormat="1" ht="14.25" x14ac:dyDescent="0.2">
      <c r="A53" s="43"/>
      <c r="B53" s="44"/>
      <c r="C53" s="45" t="s">
        <v>29</v>
      </c>
      <c r="D53" s="46" t="s">
        <v>11</v>
      </c>
      <c r="E53" s="47">
        <v>45905</v>
      </c>
      <c r="F53" s="48">
        <v>0.29166666666666669</v>
      </c>
      <c r="G53" s="48">
        <v>0.6875</v>
      </c>
      <c r="H53" s="49">
        <f>((G53-F53)*24)</f>
        <v>9.5</v>
      </c>
      <c r="I53" s="41">
        <f>IF(H53-0.5&lt;=9,H53-0.5,9)</f>
        <v>9</v>
      </c>
      <c r="J53" s="42">
        <f>H53-I53-0.5</f>
        <v>0</v>
      </c>
      <c r="K53" s="41">
        <v>0</v>
      </c>
      <c r="L53" s="50">
        <v>65.599999999999994</v>
      </c>
      <c r="M53" s="51">
        <f>(L53*I53)+(L53*1.5*J53)+(L53*2*K53)</f>
        <v>590.4</v>
      </c>
      <c r="N53" s="52" t="s">
        <v>15</v>
      </c>
      <c r="P53" s="60">
        <f>IF(H53&gt;12.5,H53-1,H53-0.5)</f>
        <v>9</v>
      </c>
    </row>
    <row r="54" spans="1:16" s="53" customFormat="1" ht="14.25" x14ac:dyDescent="0.2">
      <c r="A54" s="43"/>
      <c r="B54" s="44"/>
      <c r="C54" s="45" t="s">
        <v>27</v>
      </c>
      <c r="D54" s="45" t="s">
        <v>11</v>
      </c>
      <c r="E54" s="47">
        <v>45905</v>
      </c>
      <c r="F54" s="48">
        <v>0.29166666666666669</v>
      </c>
      <c r="G54" s="48">
        <v>0.6875</v>
      </c>
      <c r="H54" s="49">
        <f>((G54-F54)*24)</f>
        <v>9.5</v>
      </c>
      <c r="I54" s="41">
        <f>IF(H54-0.5&lt;=9,H54-0.5,9)</f>
        <v>9</v>
      </c>
      <c r="J54" s="42">
        <f>H54-I54-0.5</f>
        <v>0</v>
      </c>
      <c r="K54" s="41">
        <v>0</v>
      </c>
      <c r="L54" s="61">
        <v>65.599999999999994</v>
      </c>
      <c r="M54" s="62">
        <f>(L54*I54)+(L54*1.5*J54)+(L54*2*K54)</f>
        <v>590.4</v>
      </c>
      <c r="N54" s="63" t="s">
        <v>15</v>
      </c>
      <c r="P54" s="60">
        <f t="shared" ref="P54:P55" si="48">IF(H54&gt;12.5,H54-1,H54-0.5)</f>
        <v>9</v>
      </c>
    </row>
    <row r="55" spans="1:16" s="53" customFormat="1" ht="14.25" x14ac:dyDescent="0.2">
      <c r="A55" s="43"/>
      <c r="B55" s="44"/>
      <c r="C55" s="45" t="s">
        <v>26</v>
      </c>
      <c r="D55" s="45" t="s">
        <v>11</v>
      </c>
      <c r="E55" s="47">
        <v>45905</v>
      </c>
      <c r="F55" s="48">
        <v>0.29166666666666669</v>
      </c>
      <c r="G55" s="48">
        <v>0.6875</v>
      </c>
      <c r="H55" s="49">
        <f>((G55-F55)*24)</f>
        <v>9.5</v>
      </c>
      <c r="I55" s="41">
        <f>IF(H55-0.5&lt;=9,H55-0.5,9)</f>
        <v>9</v>
      </c>
      <c r="J55" s="42">
        <f>H55-I55-0.5</f>
        <v>0</v>
      </c>
      <c r="K55" s="41">
        <v>0</v>
      </c>
      <c r="L55" s="61">
        <v>65.599999999999994</v>
      </c>
      <c r="M55" s="62">
        <f>(L55*I55)+(L55*1.5*J55)+(L55*2*K55)</f>
        <v>590.4</v>
      </c>
      <c r="N55" s="63" t="s">
        <v>15</v>
      </c>
      <c r="P55" s="60">
        <f t="shared" si="48"/>
        <v>9</v>
      </c>
    </row>
    <row r="56" spans="1:16" s="13" customFormat="1" ht="14.25" x14ac:dyDescent="0.2">
      <c r="A56" s="12"/>
      <c r="B56" s="14"/>
      <c r="C56" s="23"/>
      <c r="D56" s="23"/>
      <c r="E56" s="23"/>
      <c r="F56" s="19"/>
      <c r="G56" s="19"/>
      <c r="H56" s="19"/>
      <c r="I56" s="19"/>
      <c r="J56" s="19"/>
      <c r="K56" s="18"/>
      <c r="L56" s="19"/>
      <c r="M56" s="19"/>
      <c r="N56" s="20"/>
      <c r="P56" s="60"/>
    </row>
    <row r="57" spans="1:16" s="53" customFormat="1" ht="14.25" x14ac:dyDescent="0.2">
      <c r="A57" s="43"/>
      <c r="B57" s="44"/>
      <c r="C57" s="45" t="s">
        <v>19</v>
      </c>
      <c r="D57" s="46" t="s">
        <v>20</v>
      </c>
      <c r="E57" s="47">
        <v>45908</v>
      </c>
      <c r="F57" s="48">
        <v>0.25</v>
      </c>
      <c r="G57" s="48">
        <v>0.6875</v>
      </c>
      <c r="H57" s="49">
        <f t="shared" ref="H57:H60" si="49">((G57-F57)*24)</f>
        <v>10.5</v>
      </c>
      <c r="I57" s="41">
        <f t="shared" ref="I57:I60" si="50">IF(H57-0.5&lt;=9,H57-0.5,9)</f>
        <v>9</v>
      </c>
      <c r="J57" s="42">
        <f t="shared" ref="J57:J60" si="51">H57-I57-0.5</f>
        <v>1</v>
      </c>
      <c r="K57" s="41">
        <v>0</v>
      </c>
      <c r="L57" s="50">
        <v>73</v>
      </c>
      <c r="M57" s="51">
        <f>(L57*I57)+(L57*1.5*J57)+(L57*2*K57)</f>
        <v>766.5</v>
      </c>
      <c r="N57" s="52" t="s">
        <v>15</v>
      </c>
      <c r="P57" s="60">
        <f t="shared" ref="P57:P61" si="52">IF(H57&gt;12.5,H57-1,H57-0.5)</f>
        <v>10</v>
      </c>
    </row>
    <row r="58" spans="1:16" s="53" customFormat="1" ht="14.25" x14ac:dyDescent="0.2">
      <c r="A58" s="43"/>
      <c r="B58" s="44"/>
      <c r="C58" s="45" t="s">
        <v>21</v>
      </c>
      <c r="D58" s="46" t="s">
        <v>11</v>
      </c>
      <c r="E58" s="47">
        <v>45908</v>
      </c>
      <c r="F58" s="48">
        <v>0.25</v>
      </c>
      <c r="G58" s="48">
        <v>0.6875</v>
      </c>
      <c r="H58" s="49">
        <f t="shared" si="49"/>
        <v>10.5</v>
      </c>
      <c r="I58" s="41">
        <f t="shared" si="50"/>
        <v>9</v>
      </c>
      <c r="J58" s="42">
        <f t="shared" si="51"/>
        <v>1</v>
      </c>
      <c r="K58" s="41">
        <v>0</v>
      </c>
      <c r="L58" s="50">
        <v>65.599999999999994</v>
      </c>
      <c r="M58" s="51">
        <f t="shared" ref="M58:M60" si="53">(L58*I58)+(L58*1.5*J58)+(L58*2*K58)</f>
        <v>688.8</v>
      </c>
      <c r="N58" s="52" t="s">
        <v>15</v>
      </c>
      <c r="P58" s="60">
        <f t="shared" si="52"/>
        <v>10</v>
      </c>
    </row>
    <row r="59" spans="1:16" s="54" customFormat="1" ht="14.25" x14ac:dyDescent="0.2">
      <c r="A59" s="43"/>
      <c r="B59" s="44"/>
      <c r="C59" s="45" t="s">
        <v>22</v>
      </c>
      <c r="D59" s="46" t="s">
        <v>11</v>
      </c>
      <c r="E59" s="47">
        <v>45908</v>
      </c>
      <c r="F59" s="48">
        <v>0.29166666666666669</v>
      </c>
      <c r="G59" s="48">
        <v>0.6875</v>
      </c>
      <c r="H59" s="49">
        <f t="shared" si="49"/>
        <v>9.5</v>
      </c>
      <c r="I59" s="41">
        <f t="shared" si="50"/>
        <v>9</v>
      </c>
      <c r="J59" s="42">
        <f t="shared" si="51"/>
        <v>0</v>
      </c>
      <c r="K59" s="41">
        <v>0</v>
      </c>
      <c r="L59" s="50">
        <v>65.599999999999994</v>
      </c>
      <c r="M59" s="51">
        <f t="shared" si="53"/>
        <v>590.4</v>
      </c>
      <c r="N59" s="52" t="s">
        <v>15</v>
      </c>
      <c r="O59" s="53"/>
      <c r="P59" s="60">
        <f t="shared" si="52"/>
        <v>9</v>
      </c>
    </row>
    <row r="60" spans="1:16" s="54" customFormat="1" ht="14.25" x14ac:dyDescent="0.2">
      <c r="A60" s="43"/>
      <c r="B60" s="44"/>
      <c r="C60" s="45" t="s">
        <v>17</v>
      </c>
      <c r="D60" s="46" t="s">
        <v>11</v>
      </c>
      <c r="E60" s="47">
        <v>45908</v>
      </c>
      <c r="F60" s="48">
        <v>0.29166666666666669</v>
      </c>
      <c r="G60" s="48">
        <v>0.6875</v>
      </c>
      <c r="H60" s="49">
        <f t="shared" si="49"/>
        <v>9.5</v>
      </c>
      <c r="I60" s="41">
        <f t="shared" si="50"/>
        <v>9</v>
      </c>
      <c r="J60" s="42">
        <f t="shared" si="51"/>
        <v>0</v>
      </c>
      <c r="K60" s="41">
        <v>0</v>
      </c>
      <c r="L60" s="50">
        <v>65.599999999999994</v>
      </c>
      <c r="M60" s="51">
        <f t="shared" si="53"/>
        <v>590.4</v>
      </c>
      <c r="N60" s="52" t="s">
        <v>15</v>
      </c>
      <c r="O60" s="53"/>
      <c r="P60" s="60">
        <f t="shared" si="52"/>
        <v>9</v>
      </c>
    </row>
    <row r="61" spans="1:16" s="53" customFormat="1" ht="14.25" x14ac:dyDescent="0.2">
      <c r="A61" s="43"/>
      <c r="B61" s="44"/>
      <c r="C61" s="45" t="s">
        <v>24</v>
      </c>
      <c r="D61" s="46" t="s">
        <v>11</v>
      </c>
      <c r="E61" s="47">
        <v>45908</v>
      </c>
      <c r="F61" s="48">
        <v>0.29166666666666669</v>
      </c>
      <c r="G61" s="48">
        <v>0.6875</v>
      </c>
      <c r="H61" s="49">
        <f>((G61-F61)*24)</f>
        <v>9.5</v>
      </c>
      <c r="I61" s="41">
        <f>IF(H61-0.5&lt;=9,H61-0.5,9)</f>
        <v>9</v>
      </c>
      <c r="J61" s="42">
        <f>H61-I61-0.5</f>
        <v>0</v>
      </c>
      <c r="K61" s="41">
        <v>0</v>
      </c>
      <c r="L61" s="50">
        <v>65.599999999999994</v>
      </c>
      <c r="M61" s="51">
        <f>(L61*I61)+(L61*1.5*J61)+(L61*2*K61)</f>
        <v>590.4</v>
      </c>
      <c r="N61" s="52" t="s">
        <v>15</v>
      </c>
      <c r="P61" s="60">
        <f t="shared" si="52"/>
        <v>9</v>
      </c>
    </row>
    <row r="62" spans="1:16" s="53" customFormat="1" ht="14.25" x14ac:dyDescent="0.2">
      <c r="A62" s="43"/>
      <c r="B62" s="44"/>
      <c r="C62" s="45" t="s">
        <v>25</v>
      </c>
      <c r="D62" s="46" t="s">
        <v>11</v>
      </c>
      <c r="E62" s="47">
        <v>45908</v>
      </c>
      <c r="F62" s="48">
        <v>0.29166666666666669</v>
      </c>
      <c r="G62" s="48">
        <v>0.6875</v>
      </c>
      <c r="H62" s="49">
        <f>((G62-F62)*24)</f>
        <v>9.5</v>
      </c>
      <c r="I62" s="41">
        <f>IF(H62-0.5&lt;=9,H62-0.5,9)</f>
        <v>9</v>
      </c>
      <c r="J62" s="42">
        <f>H62-I62-0.5</f>
        <v>0</v>
      </c>
      <c r="K62" s="41">
        <v>0</v>
      </c>
      <c r="L62" s="50">
        <v>65.599999999999994</v>
      </c>
      <c r="M62" s="51">
        <f>(L62*I62)+(L62*1.5*J62)+(L62*2*K62)</f>
        <v>590.4</v>
      </c>
      <c r="N62" s="52" t="s">
        <v>15</v>
      </c>
      <c r="P62" s="60">
        <f>IF(H62&gt;12.5,H62-1,H62-0.5)</f>
        <v>9</v>
      </c>
    </row>
    <row r="63" spans="1:16" s="53" customFormat="1" ht="14.25" x14ac:dyDescent="0.2">
      <c r="A63" s="43"/>
      <c r="B63" s="44"/>
      <c r="C63" s="45" t="s">
        <v>18</v>
      </c>
      <c r="D63" s="46" t="s">
        <v>11</v>
      </c>
      <c r="E63" s="47">
        <v>45908</v>
      </c>
      <c r="F63" s="48">
        <v>0.29166666666666669</v>
      </c>
      <c r="G63" s="48">
        <v>0.6875</v>
      </c>
      <c r="H63" s="49">
        <f t="shared" ref="H63:H65" si="54">((G63-F63)*24)</f>
        <v>9.5</v>
      </c>
      <c r="I63" s="41">
        <f t="shared" ref="I63:I65" si="55">IF(H63-0.5&lt;=9,H63-0.5,9)</f>
        <v>9</v>
      </c>
      <c r="J63" s="42">
        <f t="shared" ref="J63:J65" si="56">H63-I63-0.5</f>
        <v>0</v>
      </c>
      <c r="K63" s="41">
        <v>0</v>
      </c>
      <c r="L63" s="50">
        <v>65.599999999999994</v>
      </c>
      <c r="M63" s="51">
        <f t="shared" ref="M63:M65" si="57">(L63*I63)+(L63*1.5*J63)+(L63*2*K63)</f>
        <v>590.4</v>
      </c>
      <c r="N63" s="52" t="s">
        <v>15</v>
      </c>
      <c r="P63" s="60">
        <f t="shared" ref="P63:P65" si="58">IF(H63&gt;12.5,H63-1,H63-0.5)</f>
        <v>9</v>
      </c>
    </row>
    <row r="64" spans="1:16" s="53" customFormat="1" ht="14.25" x14ac:dyDescent="0.2">
      <c r="A64" s="43"/>
      <c r="B64" s="44"/>
      <c r="C64" s="45" t="s">
        <v>23</v>
      </c>
      <c r="D64" s="46" t="s">
        <v>11</v>
      </c>
      <c r="E64" s="47">
        <v>45908</v>
      </c>
      <c r="F64" s="48">
        <v>0.29166666666666669</v>
      </c>
      <c r="G64" s="48">
        <v>0.6875</v>
      </c>
      <c r="H64" s="49">
        <f t="shared" si="54"/>
        <v>9.5</v>
      </c>
      <c r="I64" s="41">
        <f t="shared" si="55"/>
        <v>9</v>
      </c>
      <c r="J64" s="42">
        <f t="shared" si="56"/>
        <v>0</v>
      </c>
      <c r="K64" s="41">
        <v>0</v>
      </c>
      <c r="L64" s="50">
        <v>65.599999999999994</v>
      </c>
      <c r="M64" s="51">
        <f t="shared" si="57"/>
        <v>590.4</v>
      </c>
      <c r="N64" s="52" t="s">
        <v>15</v>
      </c>
      <c r="P64" s="60">
        <f t="shared" si="58"/>
        <v>9</v>
      </c>
    </row>
    <row r="65" spans="1:16" s="53" customFormat="1" ht="14.25" x14ac:dyDescent="0.2">
      <c r="A65" s="43"/>
      <c r="B65" s="44"/>
      <c r="C65" s="55" t="s">
        <v>28</v>
      </c>
      <c r="D65" s="46" t="s">
        <v>11</v>
      </c>
      <c r="E65" s="47">
        <v>45908</v>
      </c>
      <c r="F65" s="48">
        <v>0.29166666666666669</v>
      </c>
      <c r="G65" s="48">
        <v>0.6875</v>
      </c>
      <c r="H65" s="49">
        <f t="shared" si="54"/>
        <v>9.5</v>
      </c>
      <c r="I65" s="41">
        <f t="shared" si="55"/>
        <v>9</v>
      </c>
      <c r="J65" s="42">
        <f t="shared" si="56"/>
        <v>0</v>
      </c>
      <c r="K65" s="41">
        <v>0</v>
      </c>
      <c r="L65" s="50">
        <v>65.599999999999994</v>
      </c>
      <c r="M65" s="51">
        <f t="shared" si="57"/>
        <v>590.4</v>
      </c>
      <c r="N65" s="52" t="s">
        <v>15</v>
      </c>
      <c r="P65" s="60">
        <f t="shared" si="58"/>
        <v>9</v>
      </c>
    </row>
    <row r="66" spans="1:16" s="53" customFormat="1" ht="14.25" x14ac:dyDescent="0.2">
      <c r="A66" s="43"/>
      <c r="B66" s="44"/>
      <c r="C66" s="45" t="s">
        <v>29</v>
      </c>
      <c r="D66" s="46" t="s">
        <v>11</v>
      </c>
      <c r="E66" s="47">
        <v>45908</v>
      </c>
      <c r="F66" s="48">
        <v>0.29166666666666669</v>
      </c>
      <c r="G66" s="48">
        <v>0.6875</v>
      </c>
      <c r="H66" s="49">
        <f>((G66-F66)*24)</f>
        <v>9.5</v>
      </c>
      <c r="I66" s="41">
        <f>IF(H66-0.5&lt;=9,H66-0.5,9)</f>
        <v>9</v>
      </c>
      <c r="J66" s="42">
        <f>H66-I66-0.5</f>
        <v>0</v>
      </c>
      <c r="K66" s="41">
        <v>0</v>
      </c>
      <c r="L66" s="50">
        <v>65.599999999999994</v>
      </c>
      <c r="M66" s="51">
        <f>(L66*I66)+(L66*1.5*J66)+(L66*2*K66)</f>
        <v>590.4</v>
      </c>
      <c r="N66" s="52" t="s">
        <v>15</v>
      </c>
      <c r="P66" s="60">
        <f>IF(H66&gt;12.5,H66-1,H66-0.5)</f>
        <v>9</v>
      </c>
    </row>
    <row r="67" spans="1:16" s="53" customFormat="1" ht="14.25" x14ac:dyDescent="0.2">
      <c r="A67" s="43"/>
      <c r="B67" s="44"/>
      <c r="C67" s="45" t="s">
        <v>27</v>
      </c>
      <c r="D67" s="45" t="s">
        <v>11</v>
      </c>
      <c r="E67" s="47">
        <v>45908</v>
      </c>
      <c r="F67" s="48">
        <v>0.29166666666666669</v>
      </c>
      <c r="G67" s="48">
        <v>0.6875</v>
      </c>
      <c r="H67" s="49">
        <f>((G67-F67)*24)</f>
        <v>9.5</v>
      </c>
      <c r="I67" s="41">
        <f>IF(H67-0.5&lt;=9,H67-0.5,9)</f>
        <v>9</v>
      </c>
      <c r="J67" s="42">
        <f>H67-I67-0.5</f>
        <v>0</v>
      </c>
      <c r="K67" s="41">
        <v>0</v>
      </c>
      <c r="L67" s="61">
        <v>65.599999999999994</v>
      </c>
      <c r="M67" s="62">
        <f>(L67*I67)+(L67*1.5*J67)+(L67*2*K67)</f>
        <v>590.4</v>
      </c>
      <c r="N67" s="63" t="s">
        <v>15</v>
      </c>
      <c r="P67" s="60">
        <f t="shared" ref="P67:P68" si="59">IF(H67&gt;12.5,H67-1,H67-0.5)</f>
        <v>9</v>
      </c>
    </row>
    <row r="68" spans="1:16" s="53" customFormat="1" ht="14.25" x14ac:dyDescent="0.2">
      <c r="A68" s="43"/>
      <c r="B68" s="44"/>
      <c r="C68" s="45" t="s">
        <v>26</v>
      </c>
      <c r="D68" s="45" t="s">
        <v>11</v>
      </c>
      <c r="E68" s="47">
        <v>45908</v>
      </c>
      <c r="F68" s="48">
        <v>0.29166666666666669</v>
      </c>
      <c r="G68" s="48">
        <v>0.6875</v>
      </c>
      <c r="H68" s="49">
        <f>((G68-F68)*24)</f>
        <v>9.5</v>
      </c>
      <c r="I68" s="41">
        <f>IF(H68-0.5&lt;=9,H68-0.5,9)</f>
        <v>9</v>
      </c>
      <c r="J68" s="42">
        <f>H68-I68-0.5</f>
        <v>0</v>
      </c>
      <c r="K68" s="41">
        <v>0</v>
      </c>
      <c r="L68" s="61">
        <v>65.599999999999994</v>
      </c>
      <c r="M68" s="62">
        <f>(L68*I68)+(L68*1.5*J68)+(L68*2*K68)</f>
        <v>590.4</v>
      </c>
      <c r="N68" s="63" t="s">
        <v>15</v>
      </c>
      <c r="P68" s="60">
        <f t="shared" si="59"/>
        <v>9</v>
      </c>
    </row>
    <row r="69" spans="1:16" s="13" customFormat="1" ht="14.25" x14ac:dyDescent="0.2">
      <c r="A69" s="12"/>
      <c r="B69" s="14"/>
      <c r="C69" s="23"/>
      <c r="D69" s="23"/>
      <c r="E69" s="23"/>
      <c r="F69" s="19"/>
      <c r="G69" s="19"/>
      <c r="H69" s="19"/>
      <c r="I69" s="19"/>
      <c r="J69" s="19"/>
      <c r="K69" s="18"/>
      <c r="L69" s="19"/>
      <c r="M69" s="19"/>
      <c r="N69" s="20"/>
      <c r="P69" s="60"/>
    </row>
    <row r="70" spans="1:16" s="53" customFormat="1" ht="14.25" x14ac:dyDescent="0.2">
      <c r="A70" s="43"/>
      <c r="B70" s="44"/>
      <c r="C70" s="45" t="s">
        <v>19</v>
      </c>
      <c r="D70" s="46" t="s">
        <v>20</v>
      </c>
      <c r="E70" s="47">
        <v>45909</v>
      </c>
      <c r="F70" s="48">
        <v>0.25</v>
      </c>
      <c r="G70" s="48">
        <v>0.6875</v>
      </c>
      <c r="H70" s="49">
        <f t="shared" ref="H70:H73" si="60">((G70-F70)*24)</f>
        <v>10.5</v>
      </c>
      <c r="I70" s="41">
        <f t="shared" ref="I70:I73" si="61">IF(H70-0.5&lt;=9,H70-0.5,9)</f>
        <v>9</v>
      </c>
      <c r="J70" s="42">
        <f t="shared" ref="J70:J73" si="62">H70-I70-0.5</f>
        <v>1</v>
      </c>
      <c r="K70" s="41">
        <v>0</v>
      </c>
      <c r="L70" s="50">
        <v>73</v>
      </c>
      <c r="M70" s="51">
        <f>(L70*I70)+(L70*1.5*J70)+(L70*2*K70)</f>
        <v>766.5</v>
      </c>
      <c r="N70" s="52" t="s">
        <v>15</v>
      </c>
      <c r="P70" s="60">
        <f t="shared" ref="P70:P74" si="63">IF(H70&gt;12.5,H70-1,H70-0.5)</f>
        <v>10</v>
      </c>
    </row>
    <row r="71" spans="1:16" s="53" customFormat="1" ht="14.25" x14ac:dyDescent="0.2">
      <c r="A71" s="43"/>
      <c r="B71" s="44"/>
      <c r="C71" s="45" t="s">
        <v>21</v>
      </c>
      <c r="D71" s="46" t="s">
        <v>11</v>
      </c>
      <c r="E71" s="47">
        <v>45909</v>
      </c>
      <c r="F71" s="48">
        <v>0.25</v>
      </c>
      <c r="G71" s="48">
        <v>0.6875</v>
      </c>
      <c r="H71" s="49">
        <f t="shared" si="60"/>
        <v>10.5</v>
      </c>
      <c r="I71" s="41">
        <f t="shared" si="61"/>
        <v>9</v>
      </c>
      <c r="J71" s="42">
        <f t="shared" si="62"/>
        <v>1</v>
      </c>
      <c r="K71" s="41">
        <v>0</v>
      </c>
      <c r="L71" s="50">
        <v>65.599999999999994</v>
      </c>
      <c r="M71" s="51">
        <f t="shared" ref="M71:M73" si="64">(L71*I71)+(L71*1.5*J71)+(L71*2*K71)</f>
        <v>688.8</v>
      </c>
      <c r="N71" s="52" t="s">
        <v>15</v>
      </c>
      <c r="P71" s="60">
        <f t="shared" si="63"/>
        <v>10</v>
      </c>
    </row>
    <row r="72" spans="1:16" s="54" customFormat="1" ht="14.25" x14ac:dyDescent="0.2">
      <c r="A72" s="43"/>
      <c r="B72" s="44"/>
      <c r="C72" s="45" t="s">
        <v>22</v>
      </c>
      <c r="D72" s="46" t="s">
        <v>11</v>
      </c>
      <c r="E72" s="47">
        <v>45909</v>
      </c>
      <c r="F72" s="48">
        <v>0.29166666666666669</v>
      </c>
      <c r="G72" s="48">
        <v>0.6875</v>
      </c>
      <c r="H72" s="49">
        <f t="shared" si="60"/>
        <v>9.5</v>
      </c>
      <c r="I72" s="41">
        <f t="shared" si="61"/>
        <v>9</v>
      </c>
      <c r="J72" s="42">
        <f t="shared" si="62"/>
        <v>0</v>
      </c>
      <c r="K72" s="41">
        <v>0</v>
      </c>
      <c r="L72" s="50">
        <v>65.599999999999994</v>
      </c>
      <c r="M72" s="51">
        <f t="shared" si="64"/>
        <v>590.4</v>
      </c>
      <c r="N72" s="52" t="s">
        <v>15</v>
      </c>
      <c r="O72" s="53"/>
      <c r="P72" s="60">
        <f t="shared" si="63"/>
        <v>9</v>
      </c>
    </row>
    <row r="73" spans="1:16" s="54" customFormat="1" ht="14.25" x14ac:dyDescent="0.2">
      <c r="A73" s="43"/>
      <c r="B73" s="44"/>
      <c r="C73" s="45" t="s">
        <v>17</v>
      </c>
      <c r="D73" s="46" t="s">
        <v>11</v>
      </c>
      <c r="E73" s="47">
        <v>45909</v>
      </c>
      <c r="F73" s="48">
        <v>0.29166666666666669</v>
      </c>
      <c r="G73" s="48">
        <v>0.6875</v>
      </c>
      <c r="H73" s="49">
        <f t="shared" si="60"/>
        <v>9.5</v>
      </c>
      <c r="I73" s="41">
        <f t="shared" si="61"/>
        <v>9</v>
      </c>
      <c r="J73" s="42">
        <f t="shared" si="62"/>
        <v>0</v>
      </c>
      <c r="K73" s="41">
        <v>0</v>
      </c>
      <c r="L73" s="50">
        <v>65.599999999999994</v>
      </c>
      <c r="M73" s="51">
        <f t="shared" si="64"/>
        <v>590.4</v>
      </c>
      <c r="N73" s="52" t="s">
        <v>15</v>
      </c>
      <c r="O73" s="53"/>
      <c r="P73" s="60">
        <f t="shared" si="63"/>
        <v>9</v>
      </c>
    </row>
    <row r="74" spans="1:16" s="53" customFormat="1" ht="14.25" x14ac:dyDescent="0.2">
      <c r="A74" s="43"/>
      <c r="B74" s="44"/>
      <c r="C74" s="45" t="s">
        <v>24</v>
      </c>
      <c r="D74" s="46" t="s">
        <v>11</v>
      </c>
      <c r="E74" s="47">
        <v>45909</v>
      </c>
      <c r="F74" s="48">
        <v>0.29166666666666669</v>
      </c>
      <c r="G74" s="48">
        <v>0.6875</v>
      </c>
      <c r="H74" s="49">
        <f>((G74-F74)*24)</f>
        <v>9.5</v>
      </c>
      <c r="I74" s="41">
        <f>IF(H74-0.5&lt;=9,H74-0.5,9)</f>
        <v>9</v>
      </c>
      <c r="J74" s="42">
        <f>H74-I74-0.5</f>
        <v>0</v>
      </c>
      <c r="K74" s="41">
        <v>0</v>
      </c>
      <c r="L74" s="50">
        <v>65.599999999999994</v>
      </c>
      <c r="M74" s="51">
        <f>(L74*I74)+(L74*1.5*J74)+(L74*2*K74)</f>
        <v>590.4</v>
      </c>
      <c r="N74" s="52" t="s">
        <v>15</v>
      </c>
      <c r="P74" s="60">
        <f t="shared" si="63"/>
        <v>9</v>
      </c>
    </row>
    <row r="75" spans="1:16" s="53" customFormat="1" ht="14.25" x14ac:dyDescent="0.2">
      <c r="A75" s="43"/>
      <c r="B75" s="44"/>
      <c r="C75" s="45" t="s">
        <v>25</v>
      </c>
      <c r="D75" s="46" t="s">
        <v>11</v>
      </c>
      <c r="E75" s="47">
        <v>45909</v>
      </c>
      <c r="F75" s="48">
        <v>0.29166666666666669</v>
      </c>
      <c r="G75" s="48">
        <v>0.6875</v>
      </c>
      <c r="H75" s="49">
        <f>((G75-F75)*24)</f>
        <v>9.5</v>
      </c>
      <c r="I75" s="41">
        <f>IF(H75-0.5&lt;=9,H75-0.5,9)</f>
        <v>9</v>
      </c>
      <c r="J75" s="42">
        <f>H75-I75-0.5</f>
        <v>0</v>
      </c>
      <c r="K75" s="41">
        <v>0</v>
      </c>
      <c r="L75" s="50">
        <v>65.599999999999994</v>
      </c>
      <c r="M75" s="51">
        <f>(L75*I75)+(L75*1.5*J75)+(L75*2*K75)</f>
        <v>590.4</v>
      </c>
      <c r="N75" s="52" t="s">
        <v>15</v>
      </c>
      <c r="P75" s="60">
        <f>IF(H75&gt;12.5,H75-1,H75-0.5)</f>
        <v>9</v>
      </c>
    </row>
    <row r="76" spans="1:16" s="53" customFormat="1" ht="14.25" x14ac:dyDescent="0.2">
      <c r="A76" s="43"/>
      <c r="B76" s="44"/>
      <c r="C76" s="45" t="s">
        <v>18</v>
      </c>
      <c r="D76" s="46" t="s">
        <v>11</v>
      </c>
      <c r="E76" s="47">
        <v>45909</v>
      </c>
      <c r="F76" s="48">
        <v>0.29166666666666669</v>
      </c>
      <c r="G76" s="48">
        <v>0.6875</v>
      </c>
      <c r="H76" s="49">
        <f t="shared" ref="H76:H78" si="65">((G76-F76)*24)</f>
        <v>9.5</v>
      </c>
      <c r="I76" s="41">
        <f t="shared" ref="I76:I78" si="66">IF(H76-0.5&lt;=9,H76-0.5,9)</f>
        <v>9</v>
      </c>
      <c r="J76" s="42">
        <f t="shared" ref="J76:J78" si="67">H76-I76-0.5</f>
        <v>0</v>
      </c>
      <c r="K76" s="41">
        <v>0</v>
      </c>
      <c r="L76" s="50">
        <v>65.599999999999994</v>
      </c>
      <c r="M76" s="51">
        <f t="shared" ref="M76:M78" si="68">(L76*I76)+(L76*1.5*J76)+(L76*2*K76)</f>
        <v>590.4</v>
      </c>
      <c r="N76" s="52" t="s">
        <v>15</v>
      </c>
      <c r="P76" s="60">
        <f t="shared" ref="P76:P78" si="69">IF(H76&gt;12.5,H76-1,H76-0.5)</f>
        <v>9</v>
      </c>
    </row>
    <row r="77" spans="1:16" s="53" customFormat="1" ht="14.25" x14ac:dyDescent="0.2">
      <c r="A77" s="43"/>
      <c r="B77" s="44"/>
      <c r="C77" s="45" t="s">
        <v>23</v>
      </c>
      <c r="D77" s="46" t="s">
        <v>11</v>
      </c>
      <c r="E77" s="47">
        <v>45909</v>
      </c>
      <c r="F77" s="48">
        <v>0.29166666666666669</v>
      </c>
      <c r="G77" s="48">
        <v>0.6875</v>
      </c>
      <c r="H77" s="49">
        <f t="shared" si="65"/>
        <v>9.5</v>
      </c>
      <c r="I77" s="41">
        <f t="shared" si="66"/>
        <v>9</v>
      </c>
      <c r="J77" s="42">
        <f t="shared" si="67"/>
        <v>0</v>
      </c>
      <c r="K77" s="41">
        <v>0</v>
      </c>
      <c r="L77" s="50">
        <v>65.599999999999994</v>
      </c>
      <c r="M77" s="51">
        <f t="shared" si="68"/>
        <v>590.4</v>
      </c>
      <c r="N77" s="52" t="s">
        <v>15</v>
      </c>
      <c r="P77" s="60">
        <f t="shared" si="69"/>
        <v>9</v>
      </c>
    </row>
    <row r="78" spans="1:16" s="53" customFormat="1" ht="14.25" x14ac:dyDescent="0.2">
      <c r="A78" s="43"/>
      <c r="B78" s="44"/>
      <c r="C78" s="55" t="s">
        <v>28</v>
      </c>
      <c r="D78" s="46" t="s">
        <v>11</v>
      </c>
      <c r="E78" s="47">
        <v>45909</v>
      </c>
      <c r="F78" s="48">
        <v>0.29166666666666669</v>
      </c>
      <c r="G78" s="48">
        <v>0.6875</v>
      </c>
      <c r="H78" s="49">
        <f t="shared" si="65"/>
        <v>9.5</v>
      </c>
      <c r="I78" s="41">
        <f t="shared" si="66"/>
        <v>9</v>
      </c>
      <c r="J78" s="42">
        <f t="shared" si="67"/>
        <v>0</v>
      </c>
      <c r="K78" s="41">
        <v>0</v>
      </c>
      <c r="L78" s="50">
        <v>65.599999999999994</v>
      </c>
      <c r="M78" s="51">
        <f t="shared" si="68"/>
        <v>590.4</v>
      </c>
      <c r="N78" s="52" t="s">
        <v>15</v>
      </c>
      <c r="P78" s="60">
        <f t="shared" si="69"/>
        <v>9</v>
      </c>
    </row>
    <row r="79" spans="1:16" s="53" customFormat="1" ht="14.25" x14ac:dyDescent="0.2">
      <c r="A79" s="43"/>
      <c r="B79" s="44"/>
      <c r="C79" s="45" t="s">
        <v>29</v>
      </c>
      <c r="D79" s="46" t="s">
        <v>11</v>
      </c>
      <c r="E79" s="47">
        <v>45909</v>
      </c>
      <c r="F79" s="48">
        <v>0.29166666666666669</v>
      </c>
      <c r="G79" s="48">
        <v>0.6875</v>
      </c>
      <c r="H79" s="49">
        <f>((G79-F79)*24)</f>
        <v>9.5</v>
      </c>
      <c r="I79" s="41">
        <f>IF(H79-0.5&lt;=9,H79-0.5,9)</f>
        <v>9</v>
      </c>
      <c r="J79" s="42">
        <f>H79-I79-0.5</f>
        <v>0</v>
      </c>
      <c r="K79" s="41">
        <v>0</v>
      </c>
      <c r="L79" s="50">
        <v>65.599999999999994</v>
      </c>
      <c r="M79" s="51">
        <f>(L79*I79)+(L79*1.5*J79)+(L79*2*K79)</f>
        <v>590.4</v>
      </c>
      <c r="N79" s="52" t="s">
        <v>15</v>
      </c>
      <c r="P79" s="60">
        <f>IF(H79&gt;12.5,H79-1,H79-0.5)</f>
        <v>9</v>
      </c>
    </row>
    <row r="80" spans="1:16" s="53" customFormat="1" ht="14.25" x14ac:dyDescent="0.2">
      <c r="A80" s="43"/>
      <c r="B80" s="44"/>
      <c r="C80" s="45" t="s">
        <v>27</v>
      </c>
      <c r="D80" s="45" t="s">
        <v>11</v>
      </c>
      <c r="E80" s="47">
        <v>45909</v>
      </c>
      <c r="F80" s="48">
        <v>0.29166666666666669</v>
      </c>
      <c r="G80" s="48">
        <v>0.6875</v>
      </c>
      <c r="H80" s="49">
        <f>((G80-F80)*24)</f>
        <v>9.5</v>
      </c>
      <c r="I80" s="41">
        <f>IF(H80-0.5&lt;=9,H80-0.5,9)</f>
        <v>9</v>
      </c>
      <c r="J80" s="42">
        <f>H80-I80-0.5</f>
        <v>0</v>
      </c>
      <c r="K80" s="41">
        <v>0</v>
      </c>
      <c r="L80" s="61">
        <v>65.599999999999994</v>
      </c>
      <c r="M80" s="62">
        <f>(L80*I80)+(L80*1.5*J80)+(L80*2*K80)</f>
        <v>590.4</v>
      </c>
      <c r="N80" s="63" t="s">
        <v>15</v>
      </c>
      <c r="P80" s="60">
        <f t="shared" ref="P80:P81" si="70">IF(H80&gt;12.5,H80-1,H80-0.5)</f>
        <v>9</v>
      </c>
    </row>
    <row r="81" spans="1:16" s="53" customFormat="1" ht="14.25" x14ac:dyDescent="0.2">
      <c r="A81" s="43"/>
      <c r="B81" s="44"/>
      <c r="C81" s="45" t="s">
        <v>26</v>
      </c>
      <c r="D81" s="45" t="s">
        <v>11</v>
      </c>
      <c r="E81" s="47">
        <v>45909</v>
      </c>
      <c r="F81" s="48">
        <v>0.29166666666666669</v>
      </c>
      <c r="G81" s="48">
        <v>0.6875</v>
      </c>
      <c r="H81" s="49">
        <f>((G81-F81)*24)</f>
        <v>9.5</v>
      </c>
      <c r="I81" s="41">
        <f>IF(H81-0.5&lt;=9,H81-0.5,9)</f>
        <v>9</v>
      </c>
      <c r="J81" s="42">
        <f>H81-I81-0.5</f>
        <v>0</v>
      </c>
      <c r="K81" s="41">
        <v>0</v>
      </c>
      <c r="L81" s="61">
        <v>65.599999999999994</v>
      </c>
      <c r="M81" s="62">
        <f>(L81*I81)+(L81*1.5*J81)+(L81*2*K81)</f>
        <v>590.4</v>
      </c>
      <c r="N81" s="63" t="s">
        <v>15</v>
      </c>
      <c r="P81" s="60">
        <f t="shared" si="70"/>
        <v>9</v>
      </c>
    </row>
    <row r="82" spans="1:16" s="13" customFormat="1" ht="14.25" x14ac:dyDescent="0.2">
      <c r="A82" s="12"/>
      <c r="B82" s="14"/>
      <c r="C82" s="23"/>
      <c r="D82" s="23"/>
      <c r="E82" s="23"/>
      <c r="F82" s="19"/>
      <c r="G82" s="19"/>
      <c r="H82" s="19"/>
      <c r="I82" s="19"/>
      <c r="J82" s="19"/>
      <c r="K82" s="18"/>
      <c r="L82" s="19"/>
      <c r="M82" s="19"/>
      <c r="N82" s="20"/>
      <c r="P82" s="60"/>
    </row>
    <row r="83" spans="1:16" s="53" customFormat="1" ht="14.25" x14ac:dyDescent="0.2">
      <c r="A83" s="43"/>
      <c r="B83" s="44"/>
      <c r="C83" s="45" t="s">
        <v>19</v>
      </c>
      <c r="D83" s="46" t="s">
        <v>20</v>
      </c>
      <c r="E83" s="47">
        <v>45910</v>
      </c>
      <c r="F83" s="48">
        <v>0.25</v>
      </c>
      <c r="G83" s="48">
        <v>0.6875</v>
      </c>
      <c r="H83" s="49">
        <f t="shared" ref="H83:H86" si="71">((G83-F83)*24)</f>
        <v>10.5</v>
      </c>
      <c r="I83" s="41">
        <f t="shared" ref="I83:I86" si="72">IF(H83-0.5&lt;=9,H83-0.5,9)</f>
        <v>9</v>
      </c>
      <c r="J83" s="42">
        <f t="shared" ref="J83:J86" si="73">H83-I83-0.5</f>
        <v>1</v>
      </c>
      <c r="K83" s="41">
        <v>0</v>
      </c>
      <c r="L83" s="50">
        <v>73</v>
      </c>
      <c r="M83" s="51">
        <f>(L83*I83)+(L83*1.5*J83)+(L83*2*K83)</f>
        <v>766.5</v>
      </c>
      <c r="N83" s="52" t="s">
        <v>15</v>
      </c>
      <c r="P83" s="60">
        <f t="shared" ref="P83:P87" si="74">IF(H83&gt;12.5,H83-1,H83-0.5)</f>
        <v>10</v>
      </c>
    </row>
    <row r="84" spans="1:16" s="53" customFormat="1" ht="14.25" x14ac:dyDescent="0.2">
      <c r="A84" s="43"/>
      <c r="B84" s="44"/>
      <c r="C84" s="45" t="s">
        <v>21</v>
      </c>
      <c r="D84" s="46" t="s">
        <v>11</v>
      </c>
      <c r="E84" s="47">
        <v>45910</v>
      </c>
      <c r="F84" s="48">
        <v>0.25</v>
      </c>
      <c r="G84" s="48">
        <v>0.6875</v>
      </c>
      <c r="H84" s="49">
        <f t="shared" si="71"/>
        <v>10.5</v>
      </c>
      <c r="I84" s="41">
        <f t="shared" si="72"/>
        <v>9</v>
      </c>
      <c r="J84" s="42">
        <f t="shared" si="73"/>
        <v>1</v>
      </c>
      <c r="K84" s="41">
        <v>0</v>
      </c>
      <c r="L84" s="50">
        <v>65.599999999999994</v>
      </c>
      <c r="M84" s="51">
        <f t="shared" ref="M84:M86" si="75">(L84*I84)+(L84*1.5*J84)+(L84*2*K84)</f>
        <v>688.8</v>
      </c>
      <c r="N84" s="52" t="s">
        <v>15</v>
      </c>
      <c r="P84" s="60">
        <f t="shared" si="74"/>
        <v>10</v>
      </c>
    </row>
    <row r="85" spans="1:16" s="54" customFormat="1" ht="14.25" x14ac:dyDescent="0.2">
      <c r="A85" s="43"/>
      <c r="B85" s="44"/>
      <c r="C85" s="45" t="s">
        <v>22</v>
      </c>
      <c r="D85" s="46" t="s">
        <v>11</v>
      </c>
      <c r="E85" s="47">
        <v>45910</v>
      </c>
      <c r="F85" s="48">
        <v>0.29166666666666669</v>
      </c>
      <c r="G85" s="48">
        <v>0.6875</v>
      </c>
      <c r="H85" s="49">
        <f t="shared" si="71"/>
        <v>9.5</v>
      </c>
      <c r="I85" s="41">
        <f t="shared" si="72"/>
        <v>9</v>
      </c>
      <c r="J85" s="42">
        <f t="shared" si="73"/>
        <v>0</v>
      </c>
      <c r="K85" s="41">
        <v>0</v>
      </c>
      <c r="L85" s="50">
        <v>65.599999999999994</v>
      </c>
      <c r="M85" s="51">
        <f t="shared" si="75"/>
        <v>590.4</v>
      </c>
      <c r="N85" s="52" t="s">
        <v>15</v>
      </c>
      <c r="O85" s="53"/>
      <c r="P85" s="60">
        <f t="shared" si="74"/>
        <v>9</v>
      </c>
    </row>
    <row r="86" spans="1:16" s="54" customFormat="1" ht="14.25" x14ac:dyDescent="0.2">
      <c r="A86" s="43"/>
      <c r="B86" s="44"/>
      <c r="C86" s="45" t="s">
        <v>17</v>
      </c>
      <c r="D86" s="46" t="s">
        <v>11</v>
      </c>
      <c r="E86" s="47">
        <v>45910</v>
      </c>
      <c r="F86" s="48">
        <v>0.29166666666666669</v>
      </c>
      <c r="G86" s="48">
        <v>0.6875</v>
      </c>
      <c r="H86" s="49">
        <f t="shared" si="71"/>
        <v>9.5</v>
      </c>
      <c r="I86" s="41">
        <f t="shared" si="72"/>
        <v>9</v>
      </c>
      <c r="J86" s="42">
        <f t="shared" si="73"/>
        <v>0</v>
      </c>
      <c r="K86" s="41">
        <v>0</v>
      </c>
      <c r="L86" s="50">
        <v>65.599999999999994</v>
      </c>
      <c r="M86" s="51">
        <f t="shared" si="75"/>
        <v>590.4</v>
      </c>
      <c r="N86" s="52" t="s">
        <v>15</v>
      </c>
      <c r="O86" s="53"/>
      <c r="P86" s="60">
        <f t="shared" si="74"/>
        <v>9</v>
      </c>
    </row>
    <row r="87" spans="1:16" s="53" customFormat="1" ht="14.25" x14ac:dyDescent="0.2">
      <c r="A87" s="43"/>
      <c r="B87" s="44"/>
      <c r="C87" s="45" t="s">
        <v>24</v>
      </c>
      <c r="D87" s="46" t="s">
        <v>11</v>
      </c>
      <c r="E87" s="47">
        <v>45910</v>
      </c>
      <c r="F87" s="48">
        <v>0.29166666666666669</v>
      </c>
      <c r="G87" s="48">
        <v>0.6875</v>
      </c>
      <c r="H87" s="49">
        <f>((G87-F87)*24)</f>
        <v>9.5</v>
      </c>
      <c r="I87" s="41">
        <f>IF(H87-0.5&lt;=9,H87-0.5,9)</f>
        <v>9</v>
      </c>
      <c r="J87" s="42">
        <f>H87-I87-0.5</f>
        <v>0</v>
      </c>
      <c r="K87" s="41">
        <v>0</v>
      </c>
      <c r="L87" s="50">
        <v>65.599999999999994</v>
      </c>
      <c r="M87" s="51">
        <f>(L87*I87)+(L87*1.5*J87)+(L87*2*K87)</f>
        <v>590.4</v>
      </c>
      <c r="N87" s="52" t="s">
        <v>15</v>
      </c>
      <c r="P87" s="60">
        <f t="shared" si="74"/>
        <v>9</v>
      </c>
    </row>
    <row r="88" spans="1:16" s="53" customFormat="1" ht="14.25" x14ac:dyDescent="0.2">
      <c r="A88" s="43"/>
      <c r="B88" s="44"/>
      <c r="C88" s="45" t="s">
        <v>25</v>
      </c>
      <c r="D88" s="46" t="s">
        <v>11</v>
      </c>
      <c r="E88" s="47">
        <v>45910</v>
      </c>
      <c r="F88" s="48">
        <v>0.29166666666666669</v>
      </c>
      <c r="G88" s="48">
        <v>0.875</v>
      </c>
      <c r="H88" s="49">
        <f>((G88-F88)*24)</f>
        <v>13.999999999999998</v>
      </c>
      <c r="I88" s="41">
        <f>IF(H88-0.5&lt;=9,H88-0.5,9)</f>
        <v>9</v>
      </c>
      <c r="J88" s="42">
        <f>H88-I88-0.5</f>
        <v>4.4999999999999982</v>
      </c>
      <c r="K88" s="41">
        <v>0</v>
      </c>
      <c r="L88" s="50">
        <v>65.599999999999994</v>
      </c>
      <c r="M88" s="51">
        <f>(L88*I88)+(L88*1.5*J88)+(L88*2*K88)</f>
        <v>1033.1999999999998</v>
      </c>
      <c r="N88" s="52" t="s">
        <v>15</v>
      </c>
      <c r="P88" s="60">
        <f>IF(H88&gt;12.5,H88-1,H88-0.5)</f>
        <v>12.999999999999998</v>
      </c>
    </row>
    <row r="89" spans="1:16" s="53" customFormat="1" ht="14.25" x14ac:dyDescent="0.2">
      <c r="A89" s="43"/>
      <c r="B89" s="44"/>
      <c r="C89" s="45" t="s">
        <v>18</v>
      </c>
      <c r="D89" s="46" t="s">
        <v>11</v>
      </c>
      <c r="E89" s="47">
        <v>45910</v>
      </c>
      <c r="F89" s="48">
        <v>0.29166666666666669</v>
      </c>
      <c r="G89" s="48">
        <v>0.6875</v>
      </c>
      <c r="H89" s="49">
        <f t="shared" ref="H89:H91" si="76">((G89-F89)*24)</f>
        <v>9.5</v>
      </c>
      <c r="I89" s="41">
        <f t="shared" ref="I89:I91" si="77">IF(H89-0.5&lt;=9,H89-0.5,9)</f>
        <v>9</v>
      </c>
      <c r="J89" s="42">
        <f t="shared" ref="J89:J91" si="78">H89-I89-0.5</f>
        <v>0</v>
      </c>
      <c r="K89" s="41">
        <v>0</v>
      </c>
      <c r="L89" s="50">
        <v>65.599999999999994</v>
      </c>
      <c r="M89" s="51">
        <f t="shared" ref="M89:M91" si="79">(L89*I89)+(L89*1.5*J89)+(L89*2*K89)</f>
        <v>590.4</v>
      </c>
      <c r="N89" s="52" t="s">
        <v>15</v>
      </c>
      <c r="P89" s="60">
        <f t="shared" ref="P89:P91" si="80">IF(H89&gt;12.5,H89-1,H89-0.5)</f>
        <v>9</v>
      </c>
    </row>
    <row r="90" spans="1:16" s="53" customFormat="1" ht="14.25" x14ac:dyDescent="0.2">
      <c r="A90" s="43"/>
      <c r="B90" s="44"/>
      <c r="C90" s="45" t="s">
        <v>23</v>
      </c>
      <c r="D90" s="46" t="s">
        <v>11</v>
      </c>
      <c r="E90" s="47">
        <v>45910</v>
      </c>
      <c r="F90" s="48">
        <v>0.29166666666666669</v>
      </c>
      <c r="G90" s="48">
        <v>0.875</v>
      </c>
      <c r="H90" s="49">
        <f t="shared" si="76"/>
        <v>13.999999999999998</v>
      </c>
      <c r="I90" s="41">
        <f t="shared" si="77"/>
        <v>9</v>
      </c>
      <c r="J90" s="42">
        <f t="shared" si="78"/>
        <v>4.4999999999999982</v>
      </c>
      <c r="K90" s="41">
        <v>0</v>
      </c>
      <c r="L90" s="50">
        <v>65.599999999999994</v>
      </c>
      <c r="M90" s="51">
        <f t="shared" si="79"/>
        <v>1033.1999999999998</v>
      </c>
      <c r="N90" s="52" t="s">
        <v>15</v>
      </c>
      <c r="P90" s="60">
        <f t="shared" si="80"/>
        <v>12.999999999999998</v>
      </c>
    </row>
    <row r="91" spans="1:16" s="53" customFormat="1" ht="14.25" x14ac:dyDescent="0.2">
      <c r="A91" s="43"/>
      <c r="B91" s="44"/>
      <c r="C91" s="55" t="s">
        <v>28</v>
      </c>
      <c r="D91" s="46" t="s">
        <v>11</v>
      </c>
      <c r="E91" s="47">
        <v>45910</v>
      </c>
      <c r="F91" s="48">
        <v>0.29166666666666669</v>
      </c>
      <c r="G91" s="48">
        <v>0.875</v>
      </c>
      <c r="H91" s="49">
        <f t="shared" si="76"/>
        <v>13.999999999999998</v>
      </c>
      <c r="I91" s="41">
        <f t="shared" si="77"/>
        <v>9</v>
      </c>
      <c r="J91" s="42">
        <f t="shared" si="78"/>
        <v>4.4999999999999982</v>
      </c>
      <c r="K91" s="41">
        <v>0</v>
      </c>
      <c r="L91" s="50">
        <v>65.599999999999994</v>
      </c>
      <c r="M91" s="51">
        <f t="shared" si="79"/>
        <v>1033.1999999999998</v>
      </c>
      <c r="N91" s="52" t="s">
        <v>15</v>
      </c>
      <c r="P91" s="60">
        <f t="shared" si="80"/>
        <v>12.999999999999998</v>
      </c>
    </row>
    <row r="92" spans="1:16" s="53" customFormat="1" ht="14.25" x14ac:dyDescent="0.2">
      <c r="A92" s="43"/>
      <c r="B92" s="44"/>
      <c r="C92" s="45" t="s">
        <v>29</v>
      </c>
      <c r="D92" s="46" t="s">
        <v>11</v>
      </c>
      <c r="E92" s="47">
        <v>45910</v>
      </c>
      <c r="F92" s="48">
        <v>0.29166666666666669</v>
      </c>
      <c r="G92" s="48">
        <v>0.6875</v>
      </c>
      <c r="H92" s="49">
        <f>((G92-F92)*24)</f>
        <v>9.5</v>
      </c>
      <c r="I92" s="41">
        <f>IF(H92-0.5&lt;=9,H92-0.5,9)</f>
        <v>9</v>
      </c>
      <c r="J92" s="42">
        <f>H92-I92-0.5</f>
        <v>0</v>
      </c>
      <c r="K92" s="41">
        <v>0</v>
      </c>
      <c r="L92" s="50">
        <v>65.599999999999994</v>
      </c>
      <c r="M92" s="51">
        <f>(L92*I92)+(L92*1.5*J92)+(L92*2*K92)</f>
        <v>590.4</v>
      </c>
      <c r="N92" s="52" t="s">
        <v>15</v>
      </c>
      <c r="P92" s="60">
        <f>IF(H92&gt;12.5,H92-1,H92-0.5)</f>
        <v>9</v>
      </c>
    </row>
    <row r="93" spans="1:16" s="53" customFormat="1" ht="14.25" x14ac:dyDescent="0.2">
      <c r="A93" s="43"/>
      <c r="B93" s="44"/>
      <c r="C93" s="45" t="s">
        <v>27</v>
      </c>
      <c r="D93" s="45" t="s">
        <v>11</v>
      </c>
      <c r="E93" s="47">
        <v>45910</v>
      </c>
      <c r="F93" s="48">
        <v>0.29166666666666669</v>
      </c>
      <c r="G93" s="48">
        <v>0.6875</v>
      </c>
      <c r="H93" s="49">
        <f>((G93-F93)*24)</f>
        <v>9.5</v>
      </c>
      <c r="I93" s="41">
        <f>IF(H93-0.5&lt;=9,H93-0.5,9)</f>
        <v>9</v>
      </c>
      <c r="J93" s="42">
        <f>H93-I93-0.5</f>
        <v>0</v>
      </c>
      <c r="K93" s="41">
        <v>0</v>
      </c>
      <c r="L93" s="61">
        <v>65.599999999999994</v>
      </c>
      <c r="M93" s="62">
        <f>(L93*I93)+(L93*1.5*J93)+(L93*2*K93)</f>
        <v>590.4</v>
      </c>
      <c r="N93" s="63" t="s">
        <v>15</v>
      </c>
      <c r="P93" s="60">
        <f t="shared" ref="P93:P94" si="81">IF(H93&gt;12.5,H93-1,H93-0.5)</f>
        <v>9</v>
      </c>
    </row>
    <row r="94" spans="1:16" s="53" customFormat="1" ht="14.25" x14ac:dyDescent="0.2">
      <c r="A94" s="43"/>
      <c r="B94" s="44"/>
      <c r="C94" s="45" t="s">
        <v>26</v>
      </c>
      <c r="D94" s="45" t="s">
        <v>11</v>
      </c>
      <c r="E94" s="47">
        <v>45910</v>
      </c>
      <c r="F94" s="48">
        <v>0.29166666666666669</v>
      </c>
      <c r="G94" s="48">
        <v>0.6875</v>
      </c>
      <c r="H94" s="49">
        <f>((G94-F94)*24)</f>
        <v>9.5</v>
      </c>
      <c r="I94" s="41">
        <f>IF(H94-0.5&lt;=9,H94-0.5,9)</f>
        <v>9</v>
      </c>
      <c r="J94" s="42">
        <f>H94-I94-0.5</f>
        <v>0</v>
      </c>
      <c r="K94" s="41">
        <v>0</v>
      </c>
      <c r="L94" s="61">
        <v>65.599999999999994</v>
      </c>
      <c r="M94" s="62">
        <f>(L94*I94)+(L94*1.5*J94)+(L94*2*K94)</f>
        <v>590.4</v>
      </c>
      <c r="N94" s="63" t="s">
        <v>15</v>
      </c>
      <c r="P94" s="60">
        <f t="shared" si="81"/>
        <v>9</v>
      </c>
    </row>
    <row r="95" spans="1:16" s="13" customFormat="1" ht="14.25" x14ac:dyDescent="0.2">
      <c r="A95" s="12"/>
      <c r="B95" s="14"/>
      <c r="C95" s="23"/>
      <c r="D95" s="23"/>
      <c r="E95" s="23"/>
      <c r="F95" s="19"/>
      <c r="G95" s="19"/>
      <c r="H95" s="19"/>
      <c r="I95" s="19"/>
      <c r="J95" s="19"/>
      <c r="K95" s="18"/>
      <c r="L95" s="19"/>
      <c r="M95" s="19"/>
      <c r="N95" s="20"/>
      <c r="P95" s="60"/>
    </row>
    <row r="96" spans="1:16" s="53" customFormat="1" ht="14.25" x14ac:dyDescent="0.2">
      <c r="A96" s="43"/>
      <c r="B96" s="44"/>
      <c r="C96" s="45" t="s">
        <v>19</v>
      </c>
      <c r="D96" s="46" t="s">
        <v>20</v>
      </c>
      <c r="E96" s="47">
        <v>45911</v>
      </c>
      <c r="F96" s="48">
        <v>0.25</v>
      </c>
      <c r="G96" s="48">
        <v>0.6875</v>
      </c>
      <c r="H96" s="49">
        <f t="shared" ref="H96:H99" si="82">((G96-F96)*24)</f>
        <v>10.5</v>
      </c>
      <c r="I96" s="41">
        <f t="shared" ref="I96:I99" si="83">IF(H96-0.5&lt;=9,H96-0.5,9)</f>
        <v>9</v>
      </c>
      <c r="J96" s="42">
        <f t="shared" ref="J96:J99" si="84">H96-I96-0.5</f>
        <v>1</v>
      </c>
      <c r="K96" s="41">
        <v>0</v>
      </c>
      <c r="L96" s="50">
        <v>73</v>
      </c>
      <c r="M96" s="51">
        <f>(L96*I96)+(L96*1.5*J96)+(L96*2*K96)</f>
        <v>766.5</v>
      </c>
      <c r="N96" s="52" t="s">
        <v>15</v>
      </c>
      <c r="P96" s="60">
        <f t="shared" ref="P96:P100" si="85">IF(H96&gt;12.5,H96-1,H96-0.5)</f>
        <v>10</v>
      </c>
    </row>
    <row r="97" spans="1:16" s="53" customFormat="1" ht="14.25" x14ac:dyDescent="0.2">
      <c r="A97" s="43"/>
      <c r="B97" s="44"/>
      <c r="C97" s="45" t="s">
        <v>21</v>
      </c>
      <c r="D97" s="46" t="s">
        <v>11</v>
      </c>
      <c r="E97" s="47">
        <v>45911</v>
      </c>
      <c r="F97" s="48">
        <v>0.25</v>
      </c>
      <c r="G97" s="48">
        <v>0.6875</v>
      </c>
      <c r="H97" s="49">
        <f t="shared" si="82"/>
        <v>10.5</v>
      </c>
      <c r="I97" s="41">
        <f t="shared" si="83"/>
        <v>9</v>
      </c>
      <c r="J97" s="42">
        <f t="shared" si="84"/>
        <v>1</v>
      </c>
      <c r="K97" s="41">
        <v>0</v>
      </c>
      <c r="L97" s="50">
        <v>65.599999999999994</v>
      </c>
      <c r="M97" s="51">
        <f t="shared" ref="M97:M99" si="86">(L97*I97)+(L97*1.5*J97)+(L97*2*K97)</f>
        <v>688.8</v>
      </c>
      <c r="N97" s="52" t="s">
        <v>15</v>
      </c>
      <c r="P97" s="60">
        <f t="shared" si="85"/>
        <v>10</v>
      </c>
    </row>
    <row r="98" spans="1:16" s="54" customFormat="1" ht="14.25" x14ac:dyDescent="0.2">
      <c r="A98" s="43"/>
      <c r="B98" s="44"/>
      <c r="C98" s="45" t="s">
        <v>22</v>
      </c>
      <c r="D98" s="46" t="s">
        <v>11</v>
      </c>
      <c r="E98" s="47">
        <v>45911</v>
      </c>
      <c r="F98" s="48">
        <v>0.29166666666666669</v>
      </c>
      <c r="G98" s="48">
        <v>0.6875</v>
      </c>
      <c r="H98" s="49">
        <f t="shared" si="82"/>
        <v>9.5</v>
      </c>
      <c r="I98" s="41">
        <f t="shared" si="83"/>
        <v>9</v>
      </c>
      <c r="J98" s="42">
        <f t="shared" si="84"/>
        <v>0</v>
      </c>
      <c r="K98" s="41">
        <v>0</v>
      </c>
      <c r="L98" s="50">
        <v>65.599999999999994</v>
      </c>
      <c r="M98" s="51">
        <f t="shared" si="86"/>
        <v>590.4</v>
      </c>
      <c r="N98" s="52" t="s">
        <v>15</v>
      </c>
      <c r="O98" s="53"/>
      <c r="P98" s="60">
        <f t="shared" si="85"/>
        <v>9</v>
      </c>
    </row>
    <row r="99" spans="1:16" s="54" customFormat="1" ht="14.25" x14ac:dyDescent="0.2">
      <c r="A99" s="43"/>
      <c r="B99" s="44"/>
      <c r="C99" s="45" t="s">
        <v>17</v>
      </c>
      <c r="D99" s="46" t="s">
        <v>11</v>
      </c>
      <c r="E99" s="47">
        <v>45911</v>
      </c>
      <c r="F99" s="48">
        <v>0.29166666666666669</v>
      </c>
      <c r="G99" s="48">
        <v>0.6875</v>
      </c>
      <c r="H99" s="49">
        <f t="shared" si="82"/>
        <v>9.5</v>
      </c>
      <c r="I99" s="41">
        <f t="shared" si="83"/>
        <v>9</v>
      </c>
      <c r="J99" s="42">
        <f t="shared" si="84"/>
        <v>0</v>
      </c>
      <c r="K99" s="41">
        <v>0</v>
      </c>
      <c r="L99" s="50">
        <v>65.599999999999994</v>
      </c>
      <c r="M99" s="51">
        <f t="shared" si="86"/>
        <v>590.4</v>
      </c>
      <c r="N99" s="52" t="s">
        <v>15</v>
      </c>
      <c r="O99" s="53"/>
      <c r="P99" s="60">
        <f t="shared" si="85"/>
        <v>9</v>
      </c>
    </row>
    <row r="100" spans="1:16" s="53" customFormat="1" ht="14.25" x14ac:dyDescent="0.2">
      <c r="A100" s="43"/>
      <c r="B100" s="44"/>
      <c r="C100" s="45" t="s">
        <v>24</v>
      </c>
      <c r="D100" s="46" t="s">
        <v>11</v>
      </c>
      <c r="E100" s="47">
        <v>45911</v>
      </c>
      <c r="F100" s="48">
        <v>0.29166666666666669</v>
      </c>
      <c r="G100" s="48">
        <v>0.6875</v>
      </c>
      <c r="H100" s="49">
        <f>((G100-F100)*24)</f>
        <v>9.5</v>
      </c>
      <c r="I100" s="41">
        <f>IF(H100-0.5&lt;=9,H100-0.5,9)</f>
        <v>9</v>
      </c>
      <c r="J100" s="42">
        <f>H100-I100-0.5</f>
        <v>0</v>
      </c>
      <c r="K100" s="41">
        <v>0</v>
      </c>
      <c r="L100" s="50">
        <v>65.599999999999994</v>
      </c>
      <c r="M100" s="51">
        <f>(L100*I100)+(L100*1.5*J100)+(L100*2*K100)</f>
        <v>590.4</v>
      </c>
      <c r="N100" s="52" t="s">
        <v>15</v>
      </c>
      <c r="P100" s="60">
        <f t="shared" si="85"/>
        <v>9</v>
      </c>
    </row>
    <row r="101" spans="1:16" s="53" customFormat="1" ht="14.25" x14ac:dyDescent="0.2">
      <c r="A101" s="43"/>
      <c r="B101" s="44"/>
      <c r="C101" s="45" t="s">
        <v>25</v>
      </c>
      <c r="D101" s="46" t="s">
        <v>11</v>
      </c>
      <c r="E101" s="47">
        <v>45911</v>
      </c>
      <c r="F101" s="48">
        <v>0.29166666666666669</v>
      </c>
      <c r="G101" s="48">
        <v>0.6875</v>
      </c>
      <c r="H101" s="49">
        <f>((G101-F101)*24)</f>
        <v>9.5</v>
      </c>
      <c r="I101" s="41">
        <f>IF(H101-0.5&lt;=9,H101-0.5,9)</f>
        <v>9</v>
      </c>
      <c r="J101" s="42">
        <f>H101-I101-0.5</f>
        <v>0</v>
      </c>
      <c r="K101" s="41">
        <v>0</v>
      </c>
      <c r="L101" s="50">
        <v>65.599999999999994</v>
      </c>
      <c r="M101" s="51">
        <f>(L101*I101)+(L101*1.5*J101)+(L101*2*K101)</f>
        <v>590.4</v>
      </c>
      <c r="N101" s="52" t="s">
        <v>15</v>
      </c>
      <c r="P101" s="60">
        <f>IF(H101&gt;12.5,H101-1,H101-0.5)</f>
        <v>9</v>
      </c>
    </row>
    <row r="102" spans="1:16" s="53" customFormat="1" ht="14.25" x14ac:dyDescent="0.2">
      <c r="A102" s="43"/>
      <c r="B102" s="44"/>
      <c r="C102" s="45" t="s">
        <v>18</v>
      </c>
      <c r="D102" s="46" t="s">
        <v>11</v>
      </c>
      <c r="E102" s="47">
        <v>45911</v>
      </c>
      <c r="F102" s="48">
        <v>0.29166666666666669</v>
      </c>
      <c r="G102" s="48">
        <v>0.6875</v>
      </c>
      <c r="H102" s="49">
        <f t="shared" ref="H102:H104" si="87">((G102-F102)*24)</f>
        <v>9.5</v>
      </c>
      <c r="I102" s="41">
        <f t="shared" ref="I102:I104" si="88">IF(H102-0.5&lt;=9,H102-0.5,9)</f>
        <v>9</v>
      </c>
      <c r="J102" s="42">
        <f t="shared" ref="J102:J104" si="89">H102-I102-0.5</f>
        <v>0</v>
      </c>
      <c r="K102" s="41">
        <v>0</v>
      </c>
      <c r="L102" s="50">
        <v>65.599999999999994</v>
      </c>
      <c r="M102" s="51">
        <f t="shared" ref="M102:M104" si="90">(L102*I102)+(L102*1.5*J102)+(L102*2*K102)</f>
        <v>590.4</v>
      </c>
      <c r="N102" s="52" t="s">
        <v>15</v>
      </c>
      <c r="P102" s="60">
        <f t="shared" ref="P102:P104" si="91">IF(H102&gt;12.5,H102-1,H102-0.5)</f>
        <v>9</v>
      </c>
    </row>
    <row r="103" spans="1:16" s="53" customFormat="1" ht="14.25" x14ac:dyDescent="0.2">
      <c r="A103" s="43"/>
      <c r="B103" s="44"/>
      <c r="C103" s="45" t="s">
        <v>23</v>
      </c>
      <c r="D103" s="46" t="s">
        <v>11</v>
      </c>
      <c r="E103" s="47">
        <v>45911</v>
      </c>
      <c r="F103" s="48">
        <v>0.29166666666666669</v>
      </c>
      <c r="G103" s="48">
        <v>0.6875</v>
      </c>
      <c r="H103" s="49">
        <f t="shared" si="87"/>
        <v>9.5</v>
      </c>
      <c r="I103" s="41">
        <f t="shared" si="88"/>
        <v>9</v>
      </c>
      <c r="J103" s="42">
        <f t="shared" si="89"/>
        <v>0</v>
      </c>
      <c r="K103" s="41">
        <v>0</v>
      </c>
      <c r="L103" s="50">
        <v>65.599999999999994</v>
      </c>
      <c r="M103" s="51">
        <f t="shared" si="90"/>
        <v>590.4</v>
      </c>
      <c r="N103" s="52" t="s">
        <v>15</v>
      </c>
      <c r="P103" s="60">
        <f t="shared" si="91"/>
        <v>9</v>
      </c>
    </row>
    <row r="104" spans="1:16" s="53" customFormat="1" ht="14.25" x14ac:dyDescent="0.2">
      <c r="A104" s="43"/>
      <c r="B104" s="44"/>
      <c r="C104" s="55" t="s">
        <v>28</v>
      </c>
      <c r="D104" s="46" t="s">
        <v>11</v>
      </c>
      <c r="E104" s="47">
        <v>45911</v>
      </c>
      <c r="F104" s="48">
        <v>0.29166666666666669</v>
      </c>
      <c r="G104" s="48">
        <v>0.6875</v>
      </c>
      <c r="H104" s="49">
        <f t="shared" si="87"/>
        <v>9.5</v>
      </c>
      <c r="I104" s="41">
        <f t="shared" si="88"/>
        <v>9</v>
      </c>
      <c r="J104" s="42">
        <f t="shared" si="89"/>
        <v>0</v>
      </c>
      <c r="K104" s="41">
        <v>0</v>
      </c>
      <c r="L104" s="50">
        <v>65.599999999999994</v>
      </c>
      <c r="M104" s="51">
        <f t="shared" si="90"/>
        <v>590.4</v>
      </c>
      <c r="N104" s="52" t="s">
        <v>15</v>
      </c>
      <c r="P104" s="60">
        <f t="shared" si="91"/>
        <v>9</v>
      </c>
    </row>
    <row r="105" spans="1:16" s="53" customFormat="1" ht="14.25" x14ac:dyDescent="0.2">
      <c r="A105" s="43"/>
      <c r="B105" s="44"/>
      <c r="C105" s="45" t="s">
        <v>29</v>
      </c>
      <c r="D105" s="46" t="s">
        <v>11</v>
      </c>
      <c r="E105" s="47">
        <v>45911</v>
      </c>
      <c r="F105" s="48">
        <v>0.29166666666666669</v>
      </c>
      <c r="G105" s="48">
        <v>0.6875</v>
      </c>
      <c r="H105" s="49">
        <f>((G105-F105)*24)</f>
        <v>9.5</v>
      </c>
      <c r="I105" s="41">
        <f>IF(H105-0.5&lt;=9,H105-0.5,9)</f>
        <v>9</v>
      </c>
      <c r="J105" s="42">
        <f>H105-I105-0.5</f>
        <v>0</v>
      </c>
      <c r="K105" s="41">
        <v>0</v>
      </c>
      <c r="L105" s="50">
        <v>65.599999999999994</v>
      </c>
      <c r="M105" s="51">
        <f>(L105*I105)+(L105*1.5*J105)+(L105*2*K105)</f>
        <v>590.4</v>
      </c>
      <c r="N105" s="52" t="s">
        <v>15</v>
      </c>
      <c r="P105" s="60">
        <f>IF(H105&gt;12.5,H105-1,H105-0.5)</f>
        <v>9</v>
      </c>
    </row>
    <row r="106" spans="1:16" s="53" customFormat="1" ht="14.25" x14ac:dyDescent="0.2">
      <c r="A106" s="43"/>
      <c r="B106" s="44"/>
      <c r="C106" s="45" t="s">
        <v>27</v>
      </c>
      <c r="D106" s="45" t="s">
        <v>11</v>
      </c>
      <c r="E106" s="47">
        <v>45911</v>
      </c>
      <c r="F106" s="48">
        <v>0.29166666666666669</v>
      </c>
      <c r="G106" s="48">
        <v>0.6875</v>
      </c>
      <c r="H106" s="49">
        <f>((G106-F106)*24)</f>
        <v>9.5</v>
      </c>
      <c r="I106" s="41">
        <f>IF(H106-0.5&lt;=9,H106-0.5,9)</f>
        <v>9</v>
      </c>
      <c r="J106" s="42">
        <f>H106-I106-0.5</f>
        <v>0</v>
      </c>
      <c r="K106" s="41">
        <v>0</v>
      </c>
      <c r="L106" s="61">
        <v>65.599999999999994</v>
      </c>
      <c r="M106" s="62">
        <f>(L106*I106)+(L106*1.5*J106)+(L106*2*K106)</f>
        <v>590.4</v>
      </c>
      <c r="N106" s="63" t="s">
        <v>15</v>
      </c>
      <c r="P106" s="60">
        <f t="shared" ref="P106:P107" si="92">IF(H106&gt;12.5,H106-1,H106-0.5)</f>
        <v>9</v>
      </c>
    </row>
    <row r="107" spans="1:16" s="53" customFormat="1" ht="14.25" x14ac:dyDescent="0.2">
      <c r="A107" s="43"/>
      <c r="B107" s="44"/>
      <c r="C107" s="45" t="s">
        <v>26</v>
      </c>
      <c r="D107" s="45" t="s">
        <v>11</v>
      </c>
      <c r="E107" s="47">
        <v>45911</v>
      </c>
      <c r="F107" s="48">
        <v>0.29166666666666669</v>
      </c>
      <c r="G107" s="48">
        <v>0.6875</v>
      </c>
      <c r="H107" s="49">
        <f>((G107-F107)*24)</f>
        <v>9.5</v>
      </c>
      <c r="I107" s="41">
        <f>IF(H107-0.5&lt;=9,H107-0.5,9)</f>
        <v>9</v>
      </c>
      <c r="J107" s="42">
        <f>H107-I107-0.5</f>
        <v>0</v>
      </c>
      <c r="K107" s="41">
        <v>0</v>
      </c>
      <c r="L107" s="61">
        <v>65.599999999999994</v>
      </c>
      <c r="M107" s="62">
        <f>(L107*I107)+(L107*1.5*J107)+(L107*2*K107)</f>
        <v>590.4</v>
      </c>
      <c r="N107" s="63" t="s">
        <v>15</v>
      </c>
      <c r="P107" s="60">
        <f t="shared" si="92"/>
        <v>9</v>
      </c>
    </row>
    <row r="108" spans="1:16" s="13" customFormat="1" ht="14.25" x14ac:dyDescent="0.2">
      <c r="A108" s="12"/>
      <c r="B108" s="14"/>
      <c r="C108" s="23"/>
      <c r="D108" s="23"/>
      <c r="E108" s="23"/>
      <c r="F108" s="19"/>
      <c r="G108" s="19"/>
      <c r="H108" s="19"/>
      <c r="I108" s="19"/>
      <c r="J108" s="19"/>
      <c r="K108" s="18"/>
      <c r="L108" s="19"/>
      <c r="M108" s="19"/>
      <c r="N108" s="20"/>
      <c r="P108" s="60"/>
    </row>
    <row r="109" spans="1:16" s="53" customFormat="1" ht="14.25" x14ac:dyDescent="0.2">
      <c r="A109" s="43"/>
      <c r="B109" s="44"/>
      <c r="C109" s="45" t="s">
        <v>19</v>
      </c>
      <c r="D109" s="46" t="s">
        <v>20</v>
      </c>
      <c r="E109" s="47">
        <v>45912</v>
      </c>
      <c r="F109" s="48">
        <v>0.25</v>
      </c>
      <c r="G109" s="48">
        <v>0.6875</v>
      </c>
      <c r="H109" s="49">
        <f t="shared" ref="H109:H112" si="93">((G109-F109)*24)</f>
        <v>10.5</v>
      </c>
      <c r="I109" s="41">
        <f t="shared" ref="I109:I112" si="94">IF(H109-0.5&lt;=9,H109-0.5,9)</f>
        <v>9</v>
      </c>
      <c r="J109" s="42">
        <f t="shared" ref="J109:J112" si="95">H109-I109-0.5</f>
        <v>1</v>
      </c>
      <c r="K109" s="41">
        <v>0</v>
      </c>
      <c r="L109" s="50">
        <v>73</v>
      </c>
      <c r="M109" s="51">
        <f>(L109*I109)+(L109*1.5*J109)+(L109*2*K109)</f>
        <v>766.5</v>
      </c>
      <c r="N109" s="52" t="s">
        <v>15</v>
      </c>
      <c r="P109" s="60">
        <f t="shared" ref="P109:P113" si="96">IF(H109&gt;12.5,H109-1,H109-0.5)</f>
        <v>10</v>
      </c>
    </row>
    <row r="110" spans="1:16" s="53" customFormat="1" ht="14.25" x14ac:dyDescent="0.2">
      <c r="A110" s="43"/>
      <c r="B110" s="44"/>
      <c r="C110" s="45" t="s">
        <v>21</v>
      </c>
      <c r="D110" s="46" t="s">
        <v>11</v>
      </c>
      <c r="E110" s="47">
        <v>45912</v>
      </c>
      <c r="F110" s="48">
        <v>0.25</v>
      </c>
      <c r="G110" s="48">
        <v>0.6875</v>
      </c>
      <c r="H110" s="49">
        <f t="shared" si="93"/>
        <v>10.5</v>
      </c>
      <c r="I110" s="41">
        <f t="shared" si="94"/>
        <v>9</v>
      </c>
      <c r="J110" s="42">
        <f t="shared" si="95"/>
        <v>1</v>
      </c>
      <c r="K110" s="41">
        <v>0</v>
      </c>
      <c r="L110" s="50">
        <v>65.599999999999994</v>
      </c>
      <c r="M110" s="51">
        <f t="shared" ref="M110:M112" si="97">(L110*I110)+(L110*1.5*J110)+(L110*2*K110)</f>
        <v>688.8</v>
      </c>
      <c r="N110" s="52" t="s">
        <v>15</v>
      </c>
      <c r="P110" s="60">
        <f t="shared" si="96"/>
        <v>10</v>
      </c>
    </row>
    <row r="111" spans="1:16" s="54" customFormat="1" ht="14.25" x14ac:dyDescent="0.2">
      <c r="A111" s="43"/>
      <c r="B111" s="44"/>
      <c r="C111" s="45" t="s">
        <v>22</v>
      </c>
      <c r="D111" s="46" t="s">
        <v>11</v>
      </c>
      <c r="E111" s="47">
        <v>45912</v>
      </c>
      <c r="F111" s="48">
        <v>0.29166666666666669</v>
      </c>
      <c r="G111" s="48">
        <v>0.6875</v>
      </c>
      <c r="H111" s="49">
        <f t="shared" si="93"/>
        <v>9.5</v>
      </c>
      <c r="I111" s="41">
        <f t="shared" si="94"/>
        <v>9</v>
      </c>
      <c r="J111" s="42">
        <f t="shared" si="95"/>
        <v>0</v>
      </c>
      <c r="K111" s="41">
        <v>0</v>
      </c>
      <c r="L111" s="50">
        <v>65.599999999999994</v>
      </c>
      <c r="M111" s="51">
        <f t="shared" si="97"/>
        <v>590.4</v>
      </c>
      <c r="N111" s="52" t="s">
        <v>15</v>
      </c>
      <c r="O111" s="53"/>
      <c r="P111" s="60">
        <f t="shared" si="96"/>
        <v>9</v>
      </c>
    </row>
    <row r="112" spans="1:16" s="54" customFormat="1" ht="14.25" x14ac:dyDescent="0.2">
      <c r="A112" s="43"/>
      <c r="B112" s="44"/>
      <c r="C112" s="45" t="s">
        <v>17</v>
      </c>
      <c r="D112" s="46" t="s">
        <v>11</v>
      </c>
      <c r="E112" s="47">
        <v>45912</v>
      </c>
      <c r="F112" s="48">
        <v>0.29166666666666669</v>
      </c>
      <c r="G112" s="48">
        <v>0.6875</v>
      </c>
      <c r="H112" s="49">
        <f t="shared" si="93"/>
        <v>9.5</v>
      </c>
      <c r="I112" s="41">
        <f t="shared" si="94"/>
        <v>9</v>
      </c>
      <c r="J112" s="42">
        <f t="shared" si="95"/>
        <v>0</v>
      </c>
      <c r="K112" s="41">
        <v>0</v>
      </c>
      <c r="L112" s="50">
        <v>65.599999999999994</v>
      </c>
      <c r="M112" s="51">
        <f t="shared" si="97"/>
        <v>590.4</v>
      </c>
      <c r="N112" s="52" t="s">
        <v>15</v>
      </c>
      <c r="O112" s="53"/>
      <c r="P112" s="60">
        <f t="shared" si="96"/>
        <v>9</v>
      </c>
    </row>
    <row r="113" spans="1:16" s="53" customFormat="1" ht="14.25" x14ac:dyDescent="0.2">
      <c r="A113" s="43"/>
      <c r="B113" s="44"/>
      <c r="C113" s="45" t="s">
        <v>24</v>
      </c>
      <c r="D113" s="46" t="s">
        <v>11</v>
      </c>
      <c r="E113" s="47">
        <v>45912</v>
      </c>
      <c r="F113" s="48">
        <v>0.29166666666666669</v>
      </c>
      <c r="G113" s="48">
        <v>0.6875</v>
      </c>
      <c r="H113" s="49">
        <f>((G113-F113)*24)</f>
        <v>9.5</v>
      </c>
      <c r="I113" s="41">
        <f>IF(H113-0.5&lt;=9,H113-0.5,9)</f>
        <v>9</v>
      </c>
      <c r="J113" s="42">
        <f>H113-I113-0.5</f>
        <v>0</v>
      </c>
      <c r="K113" s="41">
        <v>0</v>
      </c>
      <c r="L113" s="50">
        <v>65.599999999999994</v>
      </c>
      <c r="M113" s="51">
        <f>(L113*I113)+(L113*1.5*J113)+(L113*2*K113)</f>
        <v>590.4</v>
      </c>
      <c r="N113" s="52" t="s">
        <v>15</v>
      </c>
      <c r="P113" s="60">
        <f t="shared" si="96"/>
        <v>9</v>
      </c>
    </row>
    <row r="114" spans="1:16" s="53" customFormat="1" ht="14.25" x14ac:dyDescent="0.2">
      <c r="A114" s="43"/>
      <c r="B114" s="44"/>
      <c r="C114" s="45" t="s">
        <v>25</v>
      </c>
      <c r="D114" s="46" t="s">
        <v>11</v>
      </c>
      <c r="E114" s="47">
        <v>45912</v>
      </c>
      <c r="F114" s="48">
        <v>0.29166666666666669</v>
      </c>
      <c r="G114" s="48">
        <v>0.6875</v>
      </c>
      <c r="H114" s="49">
        <f>((G114-F114)*24)</f>
        <v>9.5</v>
      </c>
      <c r="I114" s="41">
        <f>IF(H114-0.5&lt;=9,H114-0.5,9)</f>
        <v>9</v>
      </c>
      <c r="J114" s="42">
        <f>H114-I114-0.5</f>
        <v>0</v>
      </c>
      <c r="K114" s="41">
        <v>0</v>
      </c>
      <c r="L114" s="50">
        <v>65.599999999999994</v>
      </c>
      <c r="M114" s="51">
        <f>(L114*I114)+(L114*1.5*J114)+(L114*2*K114)</f>
        <v>590.4</v>
      </c>
      <c r="N114" s="52" t="s">
        <v>15</v>
      </c>
      <c r="P114" s="60">
        <f>IF(H114&gt;12.5,H114-1,H114-0.5)</f>
        <v>9</v>
      </c>
    </row>
    <row r="115" spans="1:16" s="53" customFormat="1" ht="14.25" x14ac:dyDescent="0.2">
      <c r="A115" s="43"/>
      <c r="B115" s="44"/>
      <c r="C115" s="45" t="s">
        <v>18</v>
      </c>
      <c r="D115" s="46" t="s">
        <v>11</v>
      </c>
      <c r="E115" s="47">
        <v>45912</v>
      </c>
      <c r="F115" s="48">
        <v>0.29166666666666669</v>
      </c>
      <c r="G115" s="48">
        <v>0.6875</v>
      </c>
      <c r="H115" s="49">
        <f t="shared" ref="H115:H117" si="98">((G115-F115)*24)</f>
        <v>9.5</v>
      </c>
      <c r="I115" s="41">
        <f t="shared" ref="I115:I117" si="99">IF(H115-0.5&lt;=9,H115-0.5,9)</f>
        <v>9</v>
      </c>
      <c r="J115" s="42">
        <f t="shared" ref="J115:J117" si="100">H115-I115-0.5</f>
        <v>0</v>
      </c>
      <c r="K115" s="41">
        <v>0</v>
      </c>
      <c r="L115" s="50">
        <v>65.599999999999994</v>
      </c>
      <c r="M115" s="51">
        <f t="shared" ref="M115:M117" si="101">(L115*I115)+(L115*1.5*J115)+(L115*2*K115)</f>
        <v>590.4</v>
      </c>
      <c r="N115" s="52" t="s">
        <v>15</v>
      </c>
      <c r="P115" s="60">
        <f t="shared" ref="P115:P117" si="102">IF(H115&gt;12.5,H115-1,H115-0.5)</f>
        <v>9</v>
      </c>
    </row>
    <row r="116" spans="1:16" s="53" customFormat="1" ht="14.25" x14ac:dyDescent="0.2">
      <c r="A116" s="43"/>
      <c r="B116" s="44"/>
      <c r="C116" s="45" t="s">
        <v>23</v>
      </c>
      <c r="D116" s="46" t="s">
        <v>11</v>
      </c>
      <c r="E116" s="47">
        <v>45912</v>
      </c>
      <c r="F116" s="48">
        <v>0.29166666666666669</v>
      </c>
      <c r="G116" s="48">
        <v>0.6875</v>
      </c>
      <c r="H116" s="49">
        <f t="shared" si="98"/>
        <v>9.5</v>
      </c>
      <c r="I116" s="41">
        <f t="shared" si="99"/>
        <v>9</v>
      </c>
      <c r="J116" s="42">
        <f t="shared" si="100"/>
        <v>0</v>
      </c>
      <c r="K116" s="41">
        <v>0</v>
      </c>
      <c r="L116" s="50">
        <v>65.599999999999994</v>
      </c>
      <c r="M116" s="51">
        <f t="shared" si="101"/>
        <v>590.4</v>
      </c>
      <c r="N116" s="52" t="s">
        <v>15</v>
      </c>
      <c r="P116" s="60">
        <f t="shared" si="102"/>
        <v>9</v>
      </c>
    </row>
    <row r="117" spans="1:16" s="53" customFormat="1" ht="14.25" x14ac:dyDescent="0.2">
      <c r="A117" s="43"/>
      <c r="B117" s="44"/>
      <c r="C117" s="55" t="s">
        <v>28</v>
      </c>
      <c r="D117" s="46" t="s">
        <v>11</v>
      </c>
      <c r="E117" s="47">
        <v>45912</v>
      </c>
      <c r="F117" s="48">
        <v>0.29166666666666669</v>
      </c>
      <c r="G117" s="48">
        <v>0.6875</v>
      </c>
      <c r="H117" s="49">
        <f t="shared" si="98"/>
        <v>9.5</v>
      </c>
      <c r="I117" s="41">
        <f t="shared" si="99"/>
        <v>9</v>
      </c>
      <c r="J117" s="42">
        <f t="shared" si="100"/>
        <v>0</v>
      </c>
      <c r="K117" s="41">
        <v>0</v>
      </c>
      <c r="L117" s="50">
        <v>65.599999999999994</v>
      </c>
      <c r="M117" s="51">
        <f t="shared" si="101"/>
        <v>590.4</v>
      </c>
      <c r="N117" s="52" t="s">
        <v>15</v>
      </c>
      <c r="P117" s="60">
        <f t="shared" si="102"/>
        <v>9</v>
      </c>
    </row>
    <row r="118" spans="1:16" s="53" customFormat="1" ht="14.25" x14ac:dyDescent="0.2">
      <c r="A118" s="43"/>
      <c r="B118" s="44"/>
      <c r="C118" s="45" t="s">
        <v>29</v>
      </c>
      <c r="D118" s="46" t="s">
        <v>11</v>
      </c>
      <c r="E118" s="47">
        <v>45912</v>
      </c>
      <c r="F118" s="48">
        <v>0.29166666666666669</v>
      </c>
      <c r="G118" s="48">
        <v>0.6875</v>
      </c>
      <c r="H118" s="49">
        <f>((G118-F118)*24)</f>
        <v>9.5</v>
      </c>
      <c r="I118" s="41">
        <f>IF(H118-0.5&lt;=9,H118-0.5,9)</f>
        <v>9</v>
      </c>
      <c r="J118" s="42">
        <f>H118-I118-0.5</f>
        <v>0</v>
      </c>
      <c r="K118" s="41">
        <v>0</v>
      </c>
      <c r="L118" s="50">
        <v>65.599999999999994</v>
      </c>
      <c r="M118" s="51">
        <f>(L118*I118)+(L118*1.5*J118)+(L118*2*K118)</f>
        <v>590.4</v>
      </c>
      <c r="N118" s="52" t="s">
        <v>15</v>
      </c>
      <c r="P118" s="60">
        <f>IF(H118&gt;12.5,H118-1,H118-0.5)</f>
        <v>9</v>
      </c>
    </row>
    <row r="119" spans="1:16" s="53" customFormat="1" ht="14.25" x14ac:dyDescent="0.2">
      <c r="A119" s="43"/>
      <c r="B119" s="44"/>
      <c r="C119" s="45" t="s">
        <v>27</v>
      </c>
      <c r="D119" s="45" t="s">
        <v>11</v>
      </c>
      <c r="E119" s="47">
        <v>45912</v>
      </c>
      <c r="F119" s="48">
        <v>0.29166666666666669</v>
      </c>
      <c r="G119" s="48">
        <v>0.6875</v>
      </c>
      <c r="H119" s="49">
        <f>((G119-F119)*24)</f>
        <v>9.5</v>
      </c>
      <c r="I119" s="41">
        <f>IF(H119-0.5&lt;=9,H119-0.5,9)</f>
        <v>9</v>
      </c>
      <c r="J119" s="42">
        <f>H119-I119-0.5</f>
        <v>0</v>
      </c>
      <c r="K119" s="41">
        <v>0</v>
      </c>
      <c r="L119" s="61">
        <v>65.599999999999994</v>
      </c>
      <c r="M119" s="62">
        <f>(L119*I119)+(L119*1.5*J119)+(L119*2*K119)</f>
        <v>590.4</v>
      </c>
      <c r="N119" s="63" t="s">
        <v>15</v>
      </c>
      <c r="P119" s="60">
        <f t="shared" ref="P119:P120" si="103">IF(H119&gt;12.5,H119-1,H119-0.5)</f>
        <v>9</v>
      </c>
    </row>
    <row r="120" spans="1:16" s="53" customFormat="1" ht="14.25" x14ac:dyDescent="0.2">
      <c r="A120" s="43"/>
      <c r="B120" s="44"/>
      <c r="C120" s="45" t="s">
        <v>26</v>
      </c>
      <c r="D120" s="45" t="s">
        <v>11</v>
      </c>
      <c r="E120" s="47">
        <v>45912</v>
      </c>
      <c r="F120" s="48">
        <v>0.29166666666666669</v>
      </c>
      <c r="G120" s="48">
        <v>0.6875</v>
      </c>
      <c r="H120" s="49">
        <f>((G120-F120)*24)</f>
        <v>9.5</v>
      </c>
      <c r="I120" s="41">
        <f>IF(H120-0.5&lt;=9,H120-0.5,9)</f>
        <v>9</v>
      </c>
      <c r="J120" s="42">
        <f>H120-I120-0.5</f>
        <v>0</v>
      </c>
      <c r="K120" s="41">
        <v>0</v>
      </c>
      <c r="L120" s="61">
        <v>65.599999999999994</v>
      </c>
      <c r="M120" s="62">
        <f>(L120*I120)+(L120*1.5*J120)+(L120*2*K120)</f>
        <v>590.4</v>
      </c>
      <c r="N120" s="63" t="s">
        <v>15</v>
      </c>
      <c r="P120" s="60">
        <f t="shared" si="103"/>
        <v>9</v>
      </c>
    </row>
    <row r="121" spans="1:16" s="13" customFormat="1" ht="14.25" x14ac:dyDescent="0.2">
      <c r="A121" s="12"/>
      <c r="B121" s="14"/>
      <c r="C121" s="23"/>
      <c r="D121" s="23"/>
      <c r="E121" s="23"/>
      <c r="F121" s="19"/>
      <c r="G121" s="19"/>
      <c r="H121" s="19"/>
      <c r="I121" s="19"/>
      <c r="J121" s="19"/>
      <c r="K121" s="18"/>
      <c r="L121" s="19"/>
      <c r="M121" s="19"/>
      <c r="N121" s="20"/>
      <c r="P121" s="60"/>
    </row>
    <row r="122" spans="1:16" s="53" customFormat="1" ht="14.25" x14ac:dyDescent="0.2">
      <c r="A122" s="43"/>
      <c r="B122" s="44"/>
      <c r="C122" s="45"/>
      <c r="D122" s="46"/>
      <c r="E122" s="47"/>
      <c r="F122" s="48"/>
      <c r="G122" s="48"/>
      <c r="H122" s="49"/>
      <c r="I122" s="41"/>
      <c r="J122" s="42"/>
      <c r="K122" s="41"/>
      <c r="L122" s="50"/>
      <c r="M122" s="51"/>
      <c r="N122" s="52"/>
      <c r="P122" s="56"/>
    </row>
    <row r="123" spans="1:16" s="54" customFormat="1" ht="14.25" x14ac:dyDescent="0.2">
      <c r="A123" s="43"/>
      <c r="B123" s="44"/>
      <c r="C123" s="45"/>
      <c r="D123" s="46"/>
      <c r="E123" s="47"/>
      <c r="F123" s="48"/>
      <c r="G123" s="48"/>
      <c r="H123" s="49"/>
      <c r="I123" s="41"/>
      <c r="J123" s="42"/>
      <c r="K123" s="41"/>
      <c r="L123" s="50"/>
      <c r="M123" s="51"/>
      <c r="N123" s="52"/>
      <c r="O123" s="53"/>
      <c r="P123" s="56"/>
    </row>
    <row r="124" spans="1:16" s="54" customFormat="1" ht="14.25" x14ac:dyDescent="0.2">
      <c r="A124" s="43"/>
      <c r="B124" s="44"/>
      <c r="C124" s="45"/>
      <c r="D124" s="46"/>
      <c r="E124" s="47"/>
      <c r="F124" s="48"/>
      <c r="G124" s="48"/>
      <c r="H124" s="49"/>
      <c r="I124" s="41"/>
      <c r="J124" s="42"/>
      <c r="K124" s="41"/>
      <c r="L124" s="50"/>
      <c r="M124" s="51"/>
      <c r="N124" s="52"/>
      <c r="O124" s="53"/>
      <c r="P124" s="56"/>
    </row>
    <row r="125" spans="1:16" s="53" customFormat="1" ht="14.25" x14ac:dyDescent="0.2">
      <c r="A125" s="43"/>
      <c r="B125" s="44"/>
      <c r="C125" s="45"/>
      <c r="D125" s="46"/>
      <c r="E125" s="47"/>
      <c r="F125" s="48"/>
      <c r="G125" s="48"/>
      <c r="H125" s="49"/>
      <c r="I125" s="41"/>
      <c r="J125" s="42"/>
      <c r="K125" s="41"/>
      <c r="L125" s="50"/>
      <c r="M125" s="51"/>
      <c r="N125" s="52"/>
      <c r="P125" s="56"/>
    </row>
    <row r="126" spans="1:16" s="53" customFormat="1" ht="14.25" x14ac:dyDescent="0.2">
      <c r="A126" s="43"/>
      <c r="B126" s="44"/>
      <c r="C126" s="45"/>
      <c r="D126" s="46"/>
      <c r="E126" s="47"/>
      <c r="F126" s="48"/>
      <c r="G126" s="48"/>
      <c r="H126" s="49"/>
      <c r="I126" s="41"/>
      <c r="J126" s="42"/>
      <c r="K126" s="41"/>
      <c r="L126" s="50"/>
      <c r="M126" s="51"/>
      <c r="N126" s="52"/>
      <c r="P126" s="56"/>
    </row>
    <row r="127" spans="1:16" s="53" customFormat="1" ht="14.25" x14ac:dyDescent="0.2">
      <c r="A127" s="43"/>
      <c r="B127" s="44"/>
      <c r="C127" s="45"/>
      <c r="D127" s="46"/>
      <c r="E127" s="47"/>
      <c r="F127" s="48"/>
      <c r="G127" s="48"/>
      <c r="H127" s="49"/>
      <c r="I127" s="41"/>
      <c r="J127" s="42"/>
      <c r="K127" s="41"/>
      <c r="L127" s="50"/>
      <c r="M127" s="51"/>
      <c r="N127" s="52"/>
      <c r="P127" s="56"/>
    </row>
    <row r="128" spans="1:16" s="53" customFormat="1" ht="14.25" x14ac:dyDescent="0.2">
      <c r="A128" s="43"/>
      <c r="B128" s="44"/>
      <c r="C128" s="45"/>
      <c r="D128" s="46"/>
      <c r="E128" s="47"/>
      <c r="F128" s="48"/>
      <c r="G128" s="48"/>
      <c r="H128" s="49"/>
      <c r="I128" s="41"/>
      <c r="J128" s="42"/>
      <c r="K128" s="41"/>
      <c r="L128" s="50"/>
      <c r="M128" s="51"/>
      <c r="N128" s="52"/>
      <c r="P128" s="56"/>
    </row>
    <row r="129" spans="1:16" s="53" customFormat="1" ht="14.25" x14ac:dyDescent="0.2">
      <c r="A129" s="43"/>
      <c r="B129" s="44"/>
      <c r="C129" s="55"/>
      <c r="D129" s="46"/>
      <c r="E129" s="47"/>
      <c r="F129" s="48"/>
      <c r="G129" s="48"/>
      <c r="H129" s="49"/>
      <c r="I129" s="41"/>
      <c r="J129" s="42"/>
      <c r="K129" s="41"/>
      <c r="L129" s="50"/>
      <c r="M129" s="51"/>
      <c r="N129" s="52"/>
      <c r="P129" s="56"/>
    </row>
    <row r="130" spans="1:16" s="53" customFormat="1" ht="14.25" x14ac:dyDescent="0.2">
      <c r="A130" s="43"/>
      <c r="B130" s="44"/>
      <c r="C130" s="45"/>
      <c r="D130" s="46"/>
      <c r="E130" s="47"/>
      <c r="F130" s="48"/>
      <c r="G130" s="48"/>
      <c r="H130" s="49"/>
      <c r="I130" s="41"/>
      <c r="J130" s="42"/>
      <c r="K130" s="41"/>
      <c r="L130" s="50"/>
      <c r="M130" s="51"/>
      <c r="N130" s="52"/>
      <c r="P130" s="56"/>
    </row>
    <row r="131" spans="1:16" s="53" customFormat="1" ht="14.25" x14ac:dyDescent="0.2">
      <c r="A131" s="43"/>
      <c r="B131" s="44"/>
      <c r="C131" s="45"/>
      <c r="D131" s="46"/>
      <c r="E131" s="47"/>
      <c r="F131" s="48"/>
      <c r="G131" s="48"/>
      <c r="H131" s="49"/>
      <c r="I131" s="41"/>
      <c r="J131" s="42"/>
      <c r="K131" s="41"/>
      <c r="L131" s="50"/>
      <c r="M131" s="51"/>
      <c r="N131" s="52"/>
      <c r="P131" s="56"/>
    </row>
    <row r="132" spans="1:16" s="13" customFormat="1" ht="14.25" x14ac:dyDescent="0.2">
      <c r="A132" s="12"/>
      <c r="B132" s="14"/>
      <c r="C132" s="23"/>
      <c r="D132" s="23"/>
      <c r="E132" s="37"/>
      <c r="F132" s="16"/>
      <c r="G132" s="16"/>
      <c r="H132" s="17"/>
      <c r="I132" s="17"/>
      <c r="J132" s="18"/>
      <c r="K132" s="18"/>
      <c r="L132" s="19"/>
      <c r="M132" s="19"/>
      <c r="N132" s="20"/>
      <c r="P132" s="58"/>
    </row>
    <row r="133" spans="1:16" x14ac:dyDescent="0.25">
      <c r="B133" s="2"/>
      <c r="C133" s="2"/>
      <c r="D133" s="2"/>
      <c r="E133" s="29"/>
      <c r="F133" s="3"/>
      <c r="G133" s="3"/>
      <c r="H133" s="4"/>
      <c r="I133" s="24">
        <f>SUBTOTAL(9,I5:I132)</f>
        <v>972</v>
      </c>
      <c r="J133" s="24">
        <f>SUBTOTAL(9,J5:J132)</f>
        <v>31.5</v>
      </c>
      <c r="K133" s="24">
        <f>SUBTOTAL(9,K5:K132)</f>
        <v>0</v>
      </c>
      <c r="L133" s="24">
        <f>SUM(I133:K133)</f>
        <v>1003.5</v>
      </c>
      <c r="M133" s="36">
        <f>SUBTOTAL(9,M5:M132)</f>
        <v>67562.100000000064</v>
      </c>
      <c r="N133" s="25"/>
    </row>
    <row r="134" spans="1:16" x14ac:dyDescent="0.25">
      <c r="B134" s="2"/>
      <c r="C134" s="2"/>
      <c r="D134" s="2"/>
      <c r="E134" s="29"/>
      <c r="F134" s="3"/>
      <c r="G134" s="3"/>
      <c r="H134" s="4"/>
      <c r="I134" s="24"/>
      <c r="J134" s="24"/>
      <c r="K134" s="24"/>
      <c r="L134" s="24"/>
      <c r="M134" s="36"/>
      <c r="N134" s="25"/>
    </row>
    <row r="135" spans="1:16" x14ac:dyDescent="0.25">
      <c r="B135" s="2"/>
      <c r="C135" s="2"/>
      <c r="D135" s="2"/>
      <c r="E135" s="29"/>
      <c r="F135" s="3"/>
      <c r="G135" s="3"/>
      <c r="H135" s="4"/>
      <c r="I135" s="24"/>
      <c r="J135" s="24"/>
      <c r="K135" s="24"/>
      <c r="L135" s="8" t="s">
        <v>13</v>
      </c>
      <c r="M135" s="8"/>
      <c r="N135" s="9" t="s">
        <v>14</v>
      </c>
    </row>
    <row r="136" spans="1:16" x14ac:dyDescent="0.25">
      <c r="B136" s="2"/>
      <c r="C136" s="2"/>
      <c r="D136" s="2"/>
      <c r="E136" s="29"/>
      <c r="F136" s="3"/>
      <c r="G136" s="3"/>
      <c r="H136" s="4"/>
      <c r="I136" s="24"/>
      <c r="J136" s="24"/>
      <c r="K136" s="24"/>
      <c r="L136" s="8"/>
      <c r="M136" s="8"/>
      <c r="N136" s="9"/>
    </row>
    <row r="137" spans="1:16" x14ac:dyDescent="0.25">
      <c r="E137" s="30"/>
      <c r="L137" s="11" t="s">
        <v>16</v>
      </c>
      <c r="M137" s="34"/>
      <c r="N137" s="26">
        <f>SUMIF(N$5:N$132,"Gen &amp; Safety",$M$5:$M$132)</f>
        <v>67562.100000000064</v>
      </c>
    </row>
    <row r="138" spans="1:16" ht="15.75" thickBot="1" x14ac:dyDescent="0.3">
      <c r="E138" s="30"/>
      <c r="L138" s="38"/>
      <c r="M138" s="39"/>
      <c r="N138" s="40"/>
    </row>
    <row r="139" spans="1:16" ht="15.75" thickTop="1" x14ac:dyDescent="0.25">
      <c r="L139" s="10" t="s">
        <v>10</v>
      </c>
      <c r="M139" s="34"/>
      <c r="N139" s="27">
        <f>SUBTOTAL(9,N135:N137)</f>
        <v>67562.100000000064</v>
      </c>
    </row>
    <row r="143" spans="1:16" hidden="1" x14ac:dyDescent="0.25">
      <c r="L143" s="10" t="s">
        <v>10</v>
      </c>
      <c r="M143" s="34"/>
      <c r="N143" s="27">
        <f>SUBTOTAL(9,N137:N137)</f>
        <v>67562.100000000064</v>
      </c>
    </row>
    <row r="144" spans="1:16" x14ac:dyDescent="0.25">
      <c r="L144" s="10"/>
      <c r="M144" s="34"/>
      <c r="N144" s="27"/>
    </row>
    <row r="147" spans="14:14" x14ac:dyDescent="0.25">
      <c r="N147" s="28"/>
    </row>
  </sheetData>
  <sortState xmlns:xlrd2="http://schemas.microsoft.com/office/spreadsheetml/2017/richdata2" ref="A5:N56">
    <sortCondition ref="E5:E56"/>
    <sortCondition ref="D5:D56"/>
  </sortState>
  <conditionalFormatting sqref="C5">
    <cfRule type="duplicateValues" dxfId="107" priority="9189"/>
  </conditionalFormatting>
  <conditionalFormatting sqref="C7">
    <cfRule type="duplicateValues" dxfId="106" priority="9180"/>
    <cfRule type="duplicateValues" dxfId="105" priority="9184"/>
    <cfRule type="duplicateValues" dxfId="104" priority="9185"/>
  </conditionalFormatting>
  <conditionalFormatting sqref="C9">
    <cfRule type="duplicateValues" dxfId="103" priority="9136"/>
  </conditionalFormatting>
  <conditionalFormatting sqref="C10">
    <cfRule type="duplicateValues" dxfId="102" priority="9121"/>
  </conditionalFormatting>
  <conditionalFormatting sqref="C12">
    <cfRule type="duplicateValues" dxfId="101" priority="2558"/>
  </conditionalFormatting>
  <conditionalFormatting sqref="C13">
    <cfRule type="duplicateValues" dxfId="100" priority="1290"/>
  </conditionalFormatting>
  <conditionalFormatting sqref="C15">
    <cfRule type="duplicateValues" dxfId="99" priority="1937"/>
  </conditionalFormatting>
  <conditionalFormatting sqref="C16">
    <cfRule type="duplicateValues" dxfId="98" priority="333"/>
  </conditionalFormatting>
  <conditionalFormatting sqref="C18">
    <cfRule type="duplicateValues" dxfId="97" priority="802"/>
  </conditionalFormatting>
  <conditionalFormatting sqref="C20">
    <cfRule type="duplicateValues" dxfId="96" priority="799"/>
    <cfRule type="duplicateValues" dxfId="95" priority="800"/>
    <cfRule type="duplicateValues" dxfId="94" priority="801"/>
  </conditionalFormatting>
  <conditionalFormatting sqref="C22">
    <cfRule type="duplicateValues" dxfId="93" priority="798"/>
  </conditionalFormatting>
  <conditionalFormatting sqref="C23">
    <cfRule type="duplicateValues" dxfId="92" priority="88"/>
  </conditionalFormatting>
  <conditionalFormatting sqref="C25">
    <cfRule type="duplicateValues" dxfId="91" priority="87"/>
  </conditionalFormatting>
  <conditionalFormatting sqref="C26">
    <cfRule type="duplicateValues" dxfId="90" priority="85"/>
  </conditionalFormatting>
  <conditionalFormatting sqref="C28">
    <cfRule type="duplicateValues" dxfId="89" priority="86"/>
  </conditionalFormatting>
  <conditionalFormatting sqref="C29">
    <cfRule type="duplicateValues" dxfId="88" priority="83"/>
  </conditionalFormatting>
  <conditionalFormatting sqref="C31">
    <cfRule type="duplicateValues" dxfId="87" priority="81"/>
  </conditionalFormatting>
  <conditionalFormatting sqref="C33">
    <cfRule type="duplicateValues" dxfId="86" priority="78"/>
    <cfRule type="duplicateValues" dxfId="85" priority="79"/>
    <cfRule type="duplicateValues" dxfId="84" priority="80"/>
  </conditionalFormatting>
  <conditionalFormatting sqref="C35">
    <cfRule type="duplicateValues" dxfId="83" priority="77"/>
  </conditionalFormatting>
  <conditionalFormatting sqref="C36">
    <cfRule type="duplicateValues" dxfId="82" priority="75"/>
  </conditionalFormatting>
  <conditionalFormatting sqref="C38">
    <cfRule type="duplicateValues" dxfId="81" priority="74"/>
  </conditionalFormatting>
  <conditionalFormatting sqref="C39">
    <cfRule type="duplicateValues" dxfId="80" priority="72"/>
  </conditionalFormatting>
  <conditionalFormatting sqref="C41">
    <cfRule type="duplicateValues" dxfId="79" priority="73"/>
  </conditionalFormatting>
  <conditionalFormatting sqref="C42">
    <cfRule type="duplicateValues" dxfId="78" priority="70"/>
  </conditionalFormatting>
  <conditionalFormatting sqref="C44">
    <cfRule type="duplicateValues" dxfId="77" priority="68"/>
  </conditionalFormatting>
  <conditionalFormatting sqref="C46">
    <cfRule type="duplicateValues" dxfId="76" priority="65"/>
    <cfRule type="duplicateValues" dxfId="75" priority="66"/>
    <cfRule type="duplicateValues" dxfId="74" priority="67"/>
  </conditionalFormatting>
  <conditionalFormatting sqref="C48">
    <cfRule type="duplicateValues" dxfId="73" priority="64"/>
  </conditionalFormatting>
  <conditionalFormatting sqref="C49">
    <cfRule type="duplicateValues" dxfId="72" priority="62"/>
  </conditionalFormatting>
  <conditionalFormatting sqref="C51">
    <cfRule type="duplicateValues" dxfId="71" priority="61"/>
  </conditionalFormatting>
  <conditionalFormatting sqref="C52">
    <cfRule type="duplicateValues" dxfId="70" priority="59"/>
  </conditionalFormatting>
  <conditionalFormatting sqref="C54">
    <cfRule type="duplicateValues" dxfId="69" priority="60"/>
  </conditionalFormatting>
  <conditionalFormatting sqref="C55">
    <cfRule type="duplicateValues" dxfId="68" priority="57"/>
  </conditionalFormatting>
  <conditionalFormatting sqref="C123">
    <cfRule type="duplicateValues" dxfId="67" priority="539"/>
    <cfRule type="duplicateValues" dxfId="66" priority="540"/>
    <cfRule type="duplicateValues" dxfId="65" priority="541"/>
  </conditionalFormatting>
  <conditionalFormatting sqref="C125">
    <cfRule type="duplicateValues" dxfId="64" priority="532"/>
  </conditionalFormatting>
  <conditionalFormatting sqref="C127">
    <cfRule type="duplicateValues" dxfId="63" priority="536"/>
  </conditionalFormatting>
  <conditionalFormatting sqref="C128">
    <cfRule type="duplicateValues" dxfId="62" priority="538"/>
  </conditionalFormatting>
  <conditionalFormatting sqref="C129">
    <cfRule type="duplicateValues" dxfId="61" priority="535"/>
  </conditionalFormatting>
  <conditionalFormatting sqref="C131">
    <cfRule type="duplicateValues" dxfId="60" priority="537"/>
  </conditionalFormatting>
  <conditionalFormatting sqref="F5:F16">
    <cfRule type="timePeriod" dxfId="59" priority="89" timePeriod="lastMonth">
      <formula>AND(MONTH(F5)=MONTH(EDATE(TODAY(),0-1)),YEAR(F5)=YEAR(EDATE(TODAY(),0-1)))</formula>
    </cfRule>
  </conditionalFormatting>
  <conditionalFormatting sqref="F18:F29">
    <cfRule type="timePeriod" dxfId="58" priority="82" timePeriod="lastMonth">
      <formula>AND(MONTH(F18)=MONTH(EDATE(TODAY(),0-1)),YEAR(F18)=YEAR(EDATE(TODAY(),0-1)))</formula>
    </cfRule>
  </conditionalFormatting>
  <conditionalFormatting sqref="F31:F42">
    <cfRule type="timePeriod" dxfId="57" priority="69" timePeriod="lastMonth">
      <formula>AND(MONTH(F31)=MONTH(EDATE(TODAY(),0-1)),YEAR(F31)=YEAR(EDATE(TODAY(),0-1)))</formula>
    </cfRule>
  </conditionalFormatting>
  <conditionalFormatting sqref="F44:F55">
    <cfRule type="timePeriod" dxfId="56" priority="56" timePeriod="lastMonth">
      <formula>AND(MONTH(F44)=MONTH(EDATE(TODAY(),0-1)),YEAR(F44)=YEAR(EDATE(TODAY(),0-1)))</formula>
    </cfRule>
  </conditionalFormatting>
  <conditionalFormatting sqref="F122:F131">
    <cfRule type="timePeriod" dxfId="55" priority="389" timePeriod="lastMonth">
      <formula>AND(MONTH(F122)=MONTH(EDATE(TODAY(),0-1)),YEAR(F122)=YEAR(EDATE(TODAY(),0-1)))</formula>
    </cfRule>
  </conditionalFormatting>
  <conditionalFormatting sqref="C57">
    <cfRule type="duplicateValues" dxfId="54" priority="55"/>
  </conditionalFormatting>
  <conditionalFormatting sqref="C59">
    <cfRule type="duplicateValues" dxfId="53" priority="52"/>
    <cfRule type="duplicateValues" dxfId="52" priority="53"/>
    <cfRule type="duplicateValues" dxfId="51" priority="54"/>
  </conditionalFormatting>
  <conditionalFormatting sqref="C61">
    <cfRule type="duplicateValues" dxfId="50" priority="51"/>
  </conditionalFormatting>
  <conditionalFormatting sqref="C62">
    <cfRule type="duplicateValues" dxfId="49" priority="50"/>
  </conditionalFormatting>
  <conditionalFormatting sqref="C64">
    <cfRule type="duplicateValues" dxfId="48" priority="49"/>
  </conditionalFormatting>
  <conditionalFormatting sqref="C65">
    <cfRule type="duplicateValues" dxfId="47" priority="47"/>
  </conditionalFormatting>
  <conditionalFormatting sqref="C67">
    <cfRule type="duplicateValues" dxfId="46" priority="48"/>
  </conditionalFormatting>
  <conditionalFormatting sqref="C68">
    <cfRule type="duplicateValues" dxfId="45" priority="46"/>
  </conditionalFormatting>
  <conditionalFormatting sqref="C70">
    <cfRule type="duplicateValues" dxfId="44" priority="44"/>
  </conditionalFormatting>
  <conditionalFormatting sqref="C72">
    <cfRule type="duplicateValues" dxfId="43" priority="41"/>
    <cfRule type="duplicateValues" dxfId="42" priority="42"/>
    <cfRule type="duplicateValues" dxfId="41" priority="43"/>
  </conditionalFormatting>
  <conditionalFormatting sqref="C74">
    <cfRule type="duplicateValues" dxfId="40" priority="40"/>
  </conditionalFormatting>
  <conditionalFormatting sqref="C75">
    <cfRule type="duplicateValues" dxfId="39" priority="39"/>
  </conditionalFormatting>
  <conditionalFormatting sqref="C77">
    <cfRule type="duplicateValues" dxfId="38" priority="38"/>
  </conditionalFormatting>
  <conditionalFormatting sqref="C78">
    <cfRule type="duplicateValues" dxfId="37" priority="36"/>
  </conditionalFormatting>
  <conditionalFormatting sqref="C80">
    <cfRule type="duplicateValues" dxfId="36" priority="37"/>
  </conditionalFormatting>
  <conditionalFormatting sqref="C81">
    <cfRule type="duplicateValues" dxfId="35" priority="35"/>
  </conditionalFormatting>
  <conditionalFormatting sqref="F57:F68">
    <cfRule type="timePeriod" dxfId="34" priority="45" timePeriod="lastMonth">
      <formula>AND(MONTH(F57)=MONTH(EDATE(TODAY(),0-1)),YEAR(F57)=YEAR(EDATE(TODAY(),0-1)))</formula>
    </cfRule>
  </conditionalFormatting>
  <conditionalFormatting sqref="F70:F81">
    <cfRule type="timePeriod" dxfId="33" priority="34" timePeriod="lastMonth">
      <formula>AND(MONTH(F70)=MONTH(EDATE(TODAY(),0-1)),YEAR(F70)=YEAR(EDATE(TODAY(),0-1)))</formula>
    </cfRule>
  </conditionalFormatting>
  <conditionalFormatting sqref="C83">
    <cfRule type="duplicateValues" dxfId="32" priority="33"/>
  </conditionalFormatting>
  <conditionalFormatting sqref="C85">
    <cfRule type="duplicateValues" dxfId="31" priority="30"/>
    <cfRule type="duplicateValues" dxfId="30" priority="31"/>
    <cfRule type="duplicateValues" dxfId="29" priority="32"/>
  </conditionalFormatting>
  <conditionalFormatting sqref="C87">
    <cfRule type="duplicateValues" dxfId="28" priority="29"/>
  </conditionalFormatting>
  <conditionalFormatting sqref="C88">
    <cfRule type="duplicateValues" dxfId="27" priority="28"/>
  </conditionalFormatting>
  <conditionalFormatting sqref="C90">
    <cfRule type="duplicateValues" dxfId="26" priority="27"/>
  </conditionalFormatting>
  <conditionalFormatting sqref="C91">
    <cfRule type="duplicateValues" dxfId="25" priority="25"/>
  </conditionalFormatting>
  <conditionalFormatting sqref="C93">
    <cfRule type="duplicateValues" dxfId="24" priority="26"/>
  </conditionalFormatting>
  <conditionalFormatting sqref="C94">
    <cfRule type="duplicateValues" dxfId="23" priority="24"/>
  </conditionalFormatting>
  <conditionalFormatting sqref="C96">
    <cfRule type="duplicateValues" dxfId="22" priority="22"/>
  </conditionalFormatting>
  <conditionalFormatting sqref="C98">
    <cfRule type="duplicateValues" dxfId="21" priority="19"/>
    <cfRule type="duplicateValues" dxfId="20" priority="20"/>
    <cfRule type="duplicateValues" dxfId="19" priority="21"/>
  </conditionalFormatting>
  <conditionalFormatting sqref="C100">
    <cfRule type="duplicateValues" dxfId="18" priority="18"/>
  </conditionalFormatting>
  <conditionalFormatting sqref="C101">
    <cfRule type="duplicateValues" dxfId="17" priority="17"/>
  </conditionalFormatting>
  <conditionalFormatting sqref="C103">
    <cfRule type="duplicateValues" dxfId="16" priority="16"/>
  </conditionalFormatting>
  <conditionalFormatting sqref="C104">
    <cfRule type="duplicateValues" dxfId="15" priority="14"/>
  </conditionalFormatting>
  <conditionalFormatting sqref="C106">
    <cfRule type="duplicateValues" dxfId="14" priority="15"/>
  </conditionalFormatting>
  <conditionalFormatting sqref="C107">
    <cfRule type="duplicateValues" dxfId="13" priority="13"/>
  </conditionalFormatting>
  <conditionalFormatting sqref="F83:F94">
    <cfRule type="timePeriod" dxfId="12" priority="23" timePeriod="lastMonth">
      <formula>AND(MONTH(F83)=MONTH(EDATE(TODAY(),0-1)),YEAR(F83)=YEAR(EDATE(TODAY(),0-1)))</formula>
    </cfRule>
  </conditionalFormatting>
  <conditionalFormatting sqref="F96:F107">
    <cfRule type="timePeriod" dxfId="11" priority="12" timePeriod="lastMonth">
      <formula>AND(MONTH(F96)=MONTH(EDATE(TODAY(),0-1)),YEAR(F96)=YEAR(EDATE(TODAY(),0-1)))</formula>
    </cfRule>
  </conditionalFormatting>
  <conditionalFormatting sqref="C109">
    <cfRule type="duplicateValues" dxfId="10" priority="11"/>
  </conditionalFormatting>
  <conditionalFormatting sqref="C111">
    <cfRule type="duplicateValues" dxfId="9" priority="8"/>
    <cfRule type="duplicateValues" dxfId="8" priority="9"/>
    <cfRule type="duplicateValues" dxfId="7" priority="10"/>
  </conditionalFormatting>
  <conditionalFormatting sqref="C113">
    <cfRule type="duplicateValues" dxfId="6" priority="7"/>
  </conditionalFormatting>
  <conditionalFormatting sqref="C114">
    <cfRule type="duplicateValues" dxfId="5" priority="6"/>
  </conditionalFormatting>
  <conditionalFormatting sqref="C116">
    <cfRule type="duplicateValues" dxfId="4" priority="5"/>
  </conditionalFormatting>
  <conditionalFormatting sqref="C117">
    <cfRule type="duplicateValues" dxfId="3" priority="3"/>
  </conditionalFormatting>
  <conditionalFormatting sqref="C119">
    <cfRule type="duplicateValues" dxfId="2" priority="4"/>
  </conditionalFormatting>
  <conditionalFormatting sqref="C120">
    <cfRule type="duplicateValues" dxfId="1" priority="2"/>
  </conditionalFormatting>
  <conditionalFormatting sqref="F109:F120">
    <cfRule type="timePeriod" dxfId="0" priority="1" timePeriod="lastMonth">
      <formula>AND(MONTH(F109)=MONTH(EDATE(TODAY(),0-1)),YEAR(F109)=YEAR(EDATE(TODAY(),0-1)))</formula>
    </cfRule>
  </conditionalFormatting>
  <pageMargins left="0.31496062992125984" right="0.31496062992125984" top="0.31496062992125984" bottom="0.31496062992125984" header="0.31496062992125984" footer="0.31496062992125984"/>
  <pageSetup scale="61" fitToHeight="0" orientation="portrait" r:id="rId1"/>
  <rowBreaks count="2" manualBreakCount="2">
    <brk id="139" max="13" man="1"/>
    <brk id="1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CityCore</dc:creator>
  <cp:lastModifiedBy>Cindy Dang</cp:lastModifiedBy>
  <cp:lastPrinted>2024-03-12T15:41:56Z</cp:lastPrinted>
  <dcterms:created xsi:type="dcterms:W3CDTF">2015-04-16T22:22:45Z</dcterms:created>
  <dcterms:modified xsi:type="dcterms:W3CDTF">2025-09-16T12:33:58Z</dcterms:modified>
</cp:coreProperties>
</file>