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03\Desktop\プランニング書類\"/>
    </mc:Choice>
  </mc:AlternateContent>
  <bookViews>
    <workbookView xWindow="0" yWindow="0" windowWidth="15564" windowHeight="9072" tabRatio="759"/>
  </bookViews>
  <sheets>
    <sheet name="ガントチャート" sheetId="1" r:id="rId1"/>
    <sheet name="タイトル" sheetId="3" r:id="rId2"/>
    <sheet name="モードセレクト" sheetId="4" r:id="rId3"/>
    <sheet name="キャラセレクト" sheetId="5" r:id="rId4"/>
    <sheet name="チュートリアル" sheetId="14" r:id="rId5"/>
    <sheet name="ゲーム" sheetId="6" r:id="rId6"/>
    <sheet name="リザルト" sheetId="7" r:id="rId7"/>
    <sheet name="ランキング" sheetId="8" r:id="rId8"/>
    <sheet name="ポーズ" sheetId="9" r:id="rId9"/>
    <sheet name="インプット" sheetId="10" r:id="rId10"/>
    <sheet name="プレイヤー" sheetId="11" r:id="rId11"/>
    <sheet name="CPU" sheetId="12" r:id="rId12"/>
    <sheet name="UI" sheetId="13" r:id="rId13"/>
    <sheet name="オブジェクト" sheetId="15" r:id="rId14"/>
    <sheet name="ギミック" sheetId="16" r:id="rId15"/>
    <sheet name="モーション" sheetId="17" r:id="rId16"/>
    <sheet name="モデル" sheetId="20" r:id="rId17"/>
    <sheet name="BGM" sheetId="18" r:id="rId18"/>
    <sheet name="SE" sheetId="19" r:id="rId19"/>
    <sheet name="データ管理" sheetId="2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B31" i="19"/>
  <c r="H31" i="19"/>
  <c r="I29" i="1" s="1"/>
  <c r="G29" i="1" s="1"/>
  <c r="E31" i="19"/>
  <c r="H28" i="19"/>
  <c r="I28" i="19"/>
  <c r="K28" i="19"/>
  <c r="H26" i="19"/>
  <c r="I26" i="19"/>
  <c r="K26" i="19"/>
  <c r="H27" i="19"/>
  <c r="I27" i="19"/>
  <c r="K27" i="19"/>
  <c r="H24" i="19"/>
  <c r="I24" i="19"/>
  <c r="K24" i="19"/>
  <c r="H25" i="19"/>
  <c r="I25" i="19"/>
  <c r="K25" i="19"/>
  <c r="H20" i="19"/>
  <c r="I20" i="19"/>
  <c r="K20" i="19"/>
  <c r="H21" i="19"/>
  <c r="I21" i="19"/>
  <c r="K21" i="19"/>
  <c r="H22" i="19"/>
  <c r="I22" i="19"/>
  <c r="K22" i="19"/>
  <c r="H23" i="19"/>
  <c r="I23" i="19"/>
  <c r="K23" i="19"/>
  <c r="H18" i="19"/>
  <c r="I18" i="19"/>
  <c r="K18" i="19"/>
  <c r="H19" i="19"/>
  <c r="I19" i="19"/>
  <c r="K19" i="19"/>
  <c r="H14" i="19"/>
  <c r="I14" i="19"/>
  <c r="K14" i="19"/>
  <c r="H15" i="19"/>
  <c r="I15" i="19"/>
  <c r="K15" i="19"/>
  <c r="H16" i="19"/>
  <c r="I16" i="19"/>
  <c r="K16" i="19"/>
  <c r="H17" i="19"/>
  <c r="I17" i="19"/>
  <c r="K17" i="19"/>
  <c r="K13" i="19"/>
  <c r="I13" i="19"/>
  <c r="H13" i="19"/>
  <c r="K12" i="19"/>
  <c r="I12" i="19"/>
  <c r="H12" i="19"/>
  <c r="K11" i="19"/>
  <c r="I11" i="19"/>
  <c r="H11" i="19"/>
  <c r="K10" i="19"/>
  <c r="I10" i="19"/>
  <c r="H10" i="19"/>
  <c r="K9" i="19"/>
  <c r="I9" i="19"/>
  <c r="H9" i="19"/>
  <c r="K8" i="19"/>
  <c r="I8" i="19"/>
  <c r="H8" i="19"/>
  <c r="C3" i="19"/>
  <c r="H16" i="18"/>
  <c r="E16" i="18"/>
  <c r="B16" i="18"/>
  <c r="H12" i="18"/>
  <c r="I12" i="18"/>
  <c r="K12" i="18"/>
  <c r="H13" i="18"/>
  <c r="I13" i="18"/>
  <c r="K13" i="18"/>
  <c r="K11" i="18"/>
  <c r="I11" i="18"/>
  <c r="H11" i="18"/>
  <c r="K10" i="18"/>
  <c r="I10" i="18"/>
  <c r="H10" i="18"/>
  <c r="K9" i="18"/>
  <c r="I9" i="18"/>
  <c r="H9" i="18"/>
  <c r="K8" i="18"/>
  <c r="I8" i="18"/>
  <c r="H8" i="18"/>
  <c r="C3" i="18"/>
  <c r="H23" i="20"/>
  <c r="B23" i="20"/>
  <c r="E23" i="20"/>
  <c r="H20" i="20"/>
  <c r="I20" i="20"/>
  <c r="K20" i="20"/>
  <c r="K19" i="20"/>
  <c r="I19" i="20"/>
  <c r="H19" i="20"/>
  <c r="K18" i="20"/>
  <c r="I18" i="20"/>
  <c r="H18" i="20"/>
  <c r="K17" i="20"/>
  <c r="I17" i="20"/>
  <c r="H17" i="20"/>
  <c r="K16" i="20"/>
  <c r="I16" i="20"/>
  <c r="H16" i="20"/>
  <c r="K15" i="20"/>
  <c r="I15" i="20"/>
  <c r="H15" i="20"/>
  <c r="K14" i="20"/>
  <c r="I14" i="20"/>
  <c r="H14" i="20"/>
  <c r="K13" i="20"/>
  <c r="I13" i="20"/>
  <c r="H13" i="20"/>
  <c r="K12" i="20"/>
  <c r="I12" i="20"/>
  <c r="H12" i="20"/>
  <c r="K11" i="20"/>
  <c r="I11" i="20"/>
  <c r="H11" i="20"/>
  <c r="K10" i="20"/>
  <c r="I10" i="20"/>
  <c r="H10" i="20"/>
  <c r="K9" i="20"/>
  <c r="I9" i="20"/>
  <c r="H9" i="20"/>
  <c r="K8" i="20"/>
  <c r="I8" i="20"/>
  <c r="H8" i="20"/>
  <c r="C3" i="20"/>
  <c r="B22" i="15"/>
  <c r="I25" i="1"/>
  <c r="G25" i="1" s="1"/>
  <c r="H19" i="17"/>
  <c r="B19" i="17"/>
  <c r="E19" i="17"/>
  <c r="H16" i="17"/>
  <c r="I16" i="17"/>
  <c r="K16" i="17"/>
  <c r="H14" i="17"/>
  <c r="I14" i="17"/>
  <c r="K14" i="17"/>
  <c r="H15" i="17"/>
  <c r="I15" i="17"/>
  <c r="K15" i="17"/>
  <c r="H12" i="17"/>
  <c r="I12" i="17"/>
  <c r="K12" i="17"/>
  <c r="H13" i="17"/>
  <c r="I13" i="17"/>
  <c r="K13" i="17"/>
  <c r="K11" i="17"/>
  <c r="I11" i="17"/>
  <c r="H11" i="17"/>
  <c r="K10" i="17"/>
  <c r="I10" i="17"/>
  <c r="H10" i="17"/>
  <c r="K9" i="17"/>
  <c r="I9" i="17"/>
  <c r="H9" i="17"/>
  <c r="K8" i="17"/>
  <c r="I8" i="17"/>
  <c r="H8" i="17"/>
  <c r="C3" i="17"/>
  <c r="H14" i="16"/>
  <c r="I24" i="1" s="1"/>
  <c r="G24" i="1" s="1"/>
  <c r="E14" i="16"/>
  <c r="B14" i="16"/>
  <c r="K11" i="16"/>
  <c r="I11" i="16"/>
  <c r="H11" i="16"/>
  <c r="K10" i="16"/>
  <c r="I10" i="16"/>
  <c r="H10" i="16"/>
  <c r="K9" i="16"/>
  <c r="I9" i="16"/>
  <c r="H9" i="16"/>
  <c r="K8" i="16"/>
  <c r="I8" i="16"/>
  <c r="H8" i="16"/>
  <c r="C3" i="16"/>
  <c r="H22" i="15"/>
  <c r="I21" i="1" s="1"/>
  <c r="G21" i="1" s="1"/>
  <c r="E22" i="15"/>
  <c r="H16" i="15"/>
  <c r="I16" i="15"/>
  <c r="K16" i="15"/>
  <c r="H17" i="15"/>
  <c r="I17" i="15"/>
  <c r="K17" i="15"/>
  <c r="H18" i="15"/>
  <c r="I18" i="15"/>
  <c r="K18" i="15"/>
  <c r="H19" i="15"/>
  <c r="I19" i="15"/>
  <c r="K19" i="15"/>
  <c r="H14" i="15"/>
  <c r="I14" i="15"/>
  <c r="K14" i="15"/>
  <c r="H15" i="15"/>
  <c r="I15" i="15"/>
  <c r="K15" i="15"/>
  <c r="H12" i="15"/>
  <c r="I12" i="15"/>
  <c r="K12" i="15"/>
  <c r="H13" i="15"/>
  <c r="I13" i="15"/>
  <c r="K13" i="15"/>
  <c r="K11" i="15"/>
  <c r="I11" i="15"/>
  <c r="H11" i="15"/>
  <c r="K10" i="15"/>
  <c r="I10" i="15"/>
  <c r="H10" i="15"/>
  <c r="K9" i="15"/>
  <c r="I9" i="15"/>
  <c r="H9" i="15"/>
  <c r="K8" i="15"/>
  <c r="I8" i="15"/>
  <c r="H8" i="15"/>
  <c r="C3" i="15"/>
  <c r="I18" i="1"/>
  <c r="G18" i="1" s="1"/>
  <c r="I17" i="1"/>
  <c r="I15" i="1"/>
  <c r="G15" i="1" s="1"/>
  <c r="G28" i="1"/>
  <c r="G30" i="1"/>
  <c r="G31" i="1"/>
  <c r="G19" i="1"/>
  <c r="G20" i="1"/>
  <c r="G22" i="1"/>
  <c r="G23" i="1"/>
  <c r="G26" i="1"/>
  <c r="G17" i="1"/>
  <c r="G9" i="1"/>
  <c r="G10" i="1"/>
  <c r="G11" i="1"/>
  <c r="G8" i="1"/>
  <c r="I11" i="1"/>
  <c r="I10" i="1"/>
  <c r="H26" i="12"/>
  <c r="H27" i="11"/>
  <c r="H17" i="9"/>
  <c r="H18" i="8"/>
  <c r="I14" i="1" s="1"/>
  <c r="G14" i="1" s="1"/>
  <c r="H13" i="7"/>
  <c r="H25" i="6"/>
  <c r="I12" i="1" s="1"/>
  <c r="G12" i="1" s="1"/>
  <c r="H14" i="14"/>
  <c r="H14" i="5"/>
  <c r="H15" i="4"/>
  <c r="I9" i="1" s="1"/>
  <c r="H14" i="3"/>
  <c r="I8" i="1" s="1"/>
  <c r="E14" i="3"/>
  <c r="B14" i="3"/>
  <c r="E15" i="4"/>
  <c r="B15" i="4"/>
  <c r="E14" i="5"/>
  <c r="B14" i="5"/>
  <c r="E14" i="14"/>
  <c r="B14" i="14"/>
  <c r="E25" i="6"/>
  <c r="B25" i="6"/>
  <c r="E13" i="7"/>
  <c r="I13" i="1" s="1"/>
  <c r="G13" i="1" s="1"/>
  <c r="B13" i="7"/>
  <c r="E18" i="8"/>
  <c r="B18" i="8"/>
  <c r="E17" i="9"/>
  <c r="B17" i="9"/>
  <c r="G45" i="10"/>
  <c r="F45" i="10"/>
  <c r="E45" i="10"/>
  <c r="B45" i="10"/>
  <c r="E27" i="11"/>
  <c r="B27" i="11"/>
  <c r="E26" i="12"/>
  <c r="B26" i="12"/>
  <c r="E58" i="13"/>
  <c r="B58" i="13"/>
  <c r="K48" i="13"/>
  <c r="I48" i="13"/>
  <c r="H48" i="13"/>
  <c r="H53" i="13"/>
  <c r="I53" i="13"/>
  <c r="K53" i="13"/>
  <c r="H54" i="13"/>
  <c r="I54" i="13"/>
  <c r="K54" i="13"/>
  <c r="H55" i="13"/>
  <c r="I55" i="13"/>
  <c r="K55" i="13"/>
  <c r="H51" i="13"/>
  <c r="I51" i="13"/>
  <c r="K51" i="13"/>
  <c r="H52" i="13"/>
  <c r="I52" i="13"/>
  <c r="K52" i="13"/>
  <c r="H49" i="13"/>
  <c r="I49" i="13"/>
  <c r="K49" i="13"/>
  <c r="H50" i="13"/>
  <c r="I50" i="13"/>
  <c r="K50" i="13"/>
  <c r="H46" i="13"/>
  <c r="I46" i="13"/>
  <c r="K46" i="13"/>
  <c r="H47" i="13"/>
  <c r="I47" i="13"/>
  <c r="K47" i="13"/>
  <c r="H44" i="13"/>
  <c r="I44" i="13"/>
  <c r="K44" i="13"/>
  <c r="H45" i="13"/>
  <c r="I45" i="13"/>
  <c r="K45" i="13"/>
  <c r="K34" i="13"/>
  <c r="I34" i="13"/>
  <c r="H34" i="13"/>
  <c r="H40" i="13"/>
  <c r="I40" i="13"/>
  <c r="K40" i="13"/>
  <c r="H41" i="13"/>
  <c r="I41" i="13"/>
  <c r="K41" i="13"/>
  <c r="H42" i="13"/>
  <c r="I42" i="13"/>
  <c r="K42" i="13"/>
  <c r="H43" i="13"/>
  <c r="I43" i="13"/>
  <c r="K43" i="13"/>
  <c r="H38" i="13"/>
  <c r="I38" i="13"/>
  <c r="K38" i="13"/>
  <c r="H39" i="13"/>
  <c r="I39" i="13"/>
  <c r="K39" i="13"/>
  <c r="H36" i="13"/>
  <c r="I36" i="13"/>
  <c r="K36" i="13"/>
  <c r="H37" i="13"/>
  <c r="I37" i="13"/>
  <c r="K37" i="13"/>
  <c r="K16" i="13"/>
  <c r="I16" i="13"/>
  <c r="H16" i="13"/>
  <c r="K11" i="13"/>
  <c r="I11" i="13"/>
  <c r="H11" i="13"/>
  <c r="H31" i="13"/>
  <c r="I31" i="13"/>
  <c r="K31" i="13"/>
  <c r="H32" i="13"/>
  <c r="I32" i="13"/>
  <c r="K32" i="13"/>
  <c r="H33" i="13"/>
  <c r="I33" i="13"/>
  <c r="K33" i="13"/>
  <c r="H35" i="13"/>
  <c r="I35" i="13"/>
  <c r="K35" i="13"/>
  <c r="H29" i="13"/>
  <c r="I29" i="13"/>
  <c r="K29" i="13"/>
  <c r="H30" i="13"/>
  <c r="I30" i="13"/>
  <c r="K30" i="13"/>
  <c r="H23" i="13"/>
  <c r="I23" i="13"/>
  <c r="K23" i="13"/>
  <c r="H24" i="13"/>
  <c r="I24" i="13"/>
  <c r="K24" i="13"/>
  <c r="H25" i="13"/>
  <c r="I25" i="13"/>
  <c r="K25" i="13"/>
  <c r="H26" i="13"/>
  <c r="I26" i="13"/>
  <c r="K26" i="13"/>
  <c r="H27" i="13"/>
  <c r="I27" i="13"/>
  <c r="K27" i="13"/>
  <c r="H28" i="13"/>
  <c r="I28" i="13"/>
  <c r="K28" i="13"/>
  <c r="H19" i="13"/>
  <c r="I19" i="13"/>
  <c r="K19" i="13"/>
  <c r="H20" i="13"/>
  <c r="I20" i="13"/>
  <c r="K20" i="13"/>
  <c r="H21" i="13"/>
  <c r="I21" i="13"/>
  <c r="K21" i="13"/>
  <c r="H22" i="13"/>
  <c r="I22" i="13"/>
  <c r="K22" i="13"/>
  <c r="K11" i="14"/>
  <c r="I11" i="14"/>
  <c r="H11" i="14"/>
  <c r="K10" i="14"/>
  <c r="I10" i="14"/>
  <c r="H10" i="14"/>
  <c r="K9" i="14"/>
  <c r="I9" i="14"/>
  <c r="H9" i="14"/>
  <c r="K8" i="14"/>
  <c r="I8" i="14"/>
  <c r="H8" i="14"/>
  <c r="C3" i="14"/>
  <c r="H12" i="13"/>
  <c r="I12" i="13"/>
  <c r="K12" i="13"/>
  <c r="H13" i="13"/>
  <c r="I13" i="13"/>
  <c r="K13" i="13"/>
  <c r="H14" i="13"/>
  <c r="I14" i="13"/>
  <c r="K14" i="13"/>
  <c r="H15" i="13"/>
  <c r="I15" i="13"/>
  <c r="K15" i="13"/>
  <c r="H17" i="13"/>
  <c r="I17" i="13"/>
  <c r="K17" i="13"/>
  <c r="H18" i="13"/>
  <c r="I18" i="13"/>
  <c r="K18" i="13"/>
  <c r="K10" i="13"/>
  <c r="I10" i="13"/>
  <c r="H10" i="13"/>
  <c r="K9" i="13"/>
  <c r="I9" i="13"/>
  <c r="H9" i="13"/>
  <c r="K8" i="13"/>
  <c r="I8" i="13"/>
  <c r="H8" i="13"/>
  <c r="C3" i="13"/>
  <c r="K23" i="12"/>
  <c r="I23" i="12"/>
  <c r="H23" i="12"/>
  <c r="K22" i="12"/>
  <c r="I22" i="12"/>
  <c r="H22" i="12"/>
  <c r="K21" i="12"/>
  <c r="I21" i="12"/>
  <c r="H21" i="12"/>
  <c r="K20" i="12"/>
  <c r="I20" i="12"/>
  <c r="H20" i="12"/>
  <c r="K19" i="12"/>
  <c r="I19" i="12"/>
  <c r="H19" i="12"/>
  <c r="K18" i="12"/>
  <c r="I18" i="12"/>
  <c r="H18" i="12"/>
  <c r="K17" i="12"/>
  <c r="I17" i="12"/>
  <c r="H17" i="12"/>
  <c r="K16" i="12"/>
  <c r="I16" i="12"/>
  <c r="H16" i="12"/>
  <c r="K15" i="12"/>
  <c r="I15" i="12"/>
  <c r="H15" i="12"/>
  <c r="K14" i="12"/>
  <c r="I14" i="12"/>
  <c r="H14" i="12"/>
  <c r="K13" i="12"/>
  <c r="I13" i="12"/>
  <c r="H13" i="12"/>
  <c r="K12" i="12"/>
  <c r="I12" i="12"/>
  <c r="H12" i="12"/>
  <c r="K11" i="12"/>
  <c r="I11" i="12"/>
  <c r="H11" i="12"/>
  <c r="K10" i="12"/>
  <c r="I10" i="12"/>
  <c r="H10" i="12"/>
  <c r="K9" i="12"/>
  <c r="I9" i="12"/>
  <c r="H9" i="12"/>
  <c r="K8" i="12"/>
  <c r="I8" i="12"/>
  <c r="H8" i="12"/>
  <c r="C3" i="12"/>
  <c r="K24" i="11"/>
  <c r="I24" i="11"/>
  <c r="H24" i="11"/>
  <c r="K23" i="11"/>
  <c r="I23" i="11"/>
  <c r="H23" i="11"/>
  <c r="K22" i="11"/>
  <c r="I22" i="11"/>
  <c r="H22" i="11"/>
  <c r="K21" i="11"/>
  <c r="I21" i="11"/>
  <c r="H21" i="11"/>
  <c r="K20" i="11"/>
  <c r="I20" i="11"/>
  <c r="H20" i="11"/>
  <c r="K19" i="11"/>
  <c r="I19" i="11"/>
  <c r="H19" i="11"/>
  <c r="H17" i="11"/>
  <c r="I17" i="11"/>
  <c r="K17" i="11"/>
  <c r="H18" i="11"/>
  <c r="I18" i="11"/>
  <c r="K18" i="11"/>
  <c r="H15" i="11"/>
  <c r="I15" i="11"/>
  <c r="K15" i="11"/>
  <c r="H16" i="11"/>
  <c r="I16" i="11"/>
  <c r="K16" i="11"/>
  <c r="K14" i="11"/>
  <c r="I14" i="11"/>
  <c r="H14" i="11"/>
  <c r="K13" i="11"/>
  <c r="I13" i="11"/>
  <c r="H13" i="11"/>
  <c r="K12" i="11"/>
  <c r="I12" i="11"/>
  <c r="H12" i="11"/>
  <c r="K11" i="11"/>
  <c r="I11" i="11"/>
  <c r="H11" i="11"/>
  <c r="K10" i="11"/>
  <c r="I10" i="11"/>
  <c r="H10" i="11"/>
  <c r="K9" i="11"/>
  <c r="I9" i="11"/>
  <c r="H9" i="11"/>
  <c r="K8" i="11"/>
  <c r="I8" i="11"/>
  <c r="H8" i="11"/>
  <c r="C3" i="11"/>
  <c r="K22" i="6"/>
  <c r="I22" i="6"/>
  <c r="H22" i="6"/>
  <c r="L42" i="10"/>
  <c r="J42" i="10"/>
  <c r="I42" i="10"/>
  <c r="L41" i="10"/>
  <c r="J41" i="10"/>
  <c r="I41" i="10"/>
  <c r="L40" i="10"/>
  <c r="J40" i="10"/>
  <c r="I40" i="10"/>
  <c r="L39" i="10"/>
  <c r="J39" i="10"/>
  <c r="I39" i="10"/>
  <c r="L38" i="10"/>
  <c r="J38" i="10"/>
  <c r="I38" i="10"/>
  <c r="L37" i="10"/>
  <c r="J37" i="10"/>
  <c r="I37" i="10"/>
  <c r="L36" i="10"/>
  <c r="J36" i="10"/>
  <c r="I36" i="10"/>
  <c r="L35" i="10"/>
  <c r="J35" i="10"/>
  <c r="I35" i="10"/>
  <c r="L34" i="10"/>
  <c r="J34" i="10"/>
  <c r="I34" i="10"/>
  <c r="L33" i="10"/>
  <c r="J33" i="10"/>
  <c r="I33" i="10"/>
  <c r="L32" i="10"/>
  <c r="J32" i="10"/>
  <c r="I32" i="10"/>
  <c r="L30" i="10"/>
  <c r="J30" i="10"/>
  <c r="I30" i="10"/>
  <c r="L29" i="10"/>
  <c r="J29" i="10"/>
  <c r="I29" i="10"/>
  <c r="I22" i="10"/>
  <c r="J22" i="10"/>
  <c r="L22" i="10"/>
  <c r="I23" i="10"/>
  <c r="J23" i="10"/>
  <c r="L23" i="10"/>
  <c r="I24" i="10"/>
  <c r="J24" i="10"/>
  <c r="L24" i="10"/>
  <c r="I25" i="10"/>
  <c r="J25" i="10"/>
  <c r="L25" i="10"/>
  <c r="I26" i="10"/>
  <c r="J26" i="10"/>
  <c r="L26" i="10"/>
  <c r="I27" i="10"/>
  <c r="J27" i="10"/>
  <c r="L27" i="10"/>
  <c r="I28" i="10"/>
  <c r="J28" i="10"/>
  <c r="L28" i="10"/>
  <c r="I21" i="10"/>
  <c r="J21" i="10"/>
  <c r="L21" i="10"/>
  <c r="L20" i="10"/>
  <c r="J20" i="10"/>
  <c r="I20" i="10"/>
  <c r="I15" i="10"/>
  <c r="J15" i="10"/>
  <c r="L15" i="10"/>
  <c r="I16" i="10"/>
  <c r="J16" i="10"/>
  <c r="L16" i="10"/>
  <c r="I17" i="10"/>
  <c r="J17" i="10"/>
  <c r="L17" i="10"/>
  <c r="I18" i="10"/>
  <c r="J18" i="10"/>
  <c r="L18" i="10"/>
  <c r="H21" i="6"/>
  <c r="I21" i="6"/>
  <c r="K21" i="6"/>
  <c r="L14" i="10"/>
  <c r="J14" i="10"/>
  <c r="I14" i="10"/>
  <c r="L13" i="10"/>
  <c r="J13" i="10"/>
  <c r="I13" i="10"/>
  <c r="L12" i="10"/>
  <c r="J12" i="10"/>
  <c r="I12" i="10"/>
  <c r="L11" i="10"/>
  <c r="J11" i="10"/>
  <c r="I11" i="10"/>
  <c r="L10" i="10"/>
  <c r="J10" i="10"/>
  <c r="I10" i="10"/>
  <c r="L9" i="10"/>
  <c r="J9" i="10"/>
  <c r="I9" i="10"/>
  <c r="L8" i="10"/>
  <c r="J8" i="10"/>
  <c r="I8" i="10"/>
  <c r="C3" i="10"/>
  <c r="H11" i="3"/>
  <c r="I11" i="3"/>
  <c r="K11" i="3"/>
  <c r="H20" i="6"/>
  <c r="I20" i="6"/>
  <c r="K20" i="6"/>
  <c r="H18" i="6"/>
  <c r="I18" i="6"/>
  <c r="K18" i="6"/>
  <c r="H19" i="6"/>
  <c r="I19" i="6"/>
  <c r="K19" i="6"/>
  <c r="H16" i="6"/>
  <c r="I16" i="6"/>
  <c r="K16" i="6"/>
  <c r="H17" i="6"/>
  <c r="I17" i="6"/>
  <c r="K17" i="6"/>
  <c r="H12" i="6"/>
  <c r="I12" i="6"/>
  <c r="K12" i="6"/>
  <c r="H13" i="6"/>
  <c r="I13" i="6"/>
  <c r="K13" i="6"/>
  <c r="H14" i="6"/>
  <c r="I14" i="6"/>
  <c r="K14" i="6"/>
  <c r="H15" i="6"/>
  <c r="I15" i="6"/>
  <c r="K15" i="6"/>
  <c r="H11" i="1" l="1"/>
  <c r="H14" i="9"/>
  <c r="I14" i="9"/>
  <c r="K14" i="9"/>
  <c r="H12" i="9"/>
  <c r="I12" i="9"/>
  <c r="K12" i="9"/>
  <c r="H13" i="9"/>
  <c r="I13" i="9"/>
  <c r="K13" i="9"/>
  <c r="H14" i="8"/>
  <c r="I14" i="8"/>
  <c r="K14" i="8"/>
  <c r="H15" i="8"/>
  <c r="I15" i="8"/>
  <c r="K15" i="8"/>
  <c r="H11" i="4"/>
  <c r="I11" i="4"/>
  <c r="K11" i="4"/>
  <c r="H12" i="4"/>
  <c r="I12" i="4"/>
  <c r="K12" i="4"/>
  <c r="H12" i="8"/>
  <c r="I12" i="8"/>
  <c r="K12" i="8"/>
  <c r="H13" i="8"/>
  <c r="I13" i="8"/>
  <c r="K13" i="8"/>
  <c r="H15" i="1"/>
  <c r="K11" i="9"/>
  <c r="I11" i="9"/>
  <c r="H11" i="9"/>
  <c r="K10" i="9"/>
  <c r="I10" i="9"/>
  <c r="H10" i="9"/>
  <c r="K9" i="9"/>
  <c r="I9" i="9"/>
  <c r="H9" i="9"/>
  <c r="K8" i="9"/>
  <c r="I8" i="9"/>
  <c r="H8" i="9"/>
  <c r="C3" i="9"/>
  <c r="K11" i="8"/>
  <c r="I11" i="8"/>
  <c r="H11" i="8"/>
  <c r="K10" i="8"/>
  <c r="I10" i="8"/>
  <c r="H10" i="8"/>
  <c r="K9" i="8"/>
  <c r="I9" i="8"/>
  <c r="H9" i="8"/>
  <c r="K8" i="8"/>
  <c r="I8" i="8"/>
  <c r="H8" i="8"/>
  <c r="C3" i="8"/>
  <c r="K10" i="7"/>
  <c r="I10" i="7"/>
  <c r="H10" i="7"/>
  <c r="K9" i="7"/>
  <c r="I9" i="7"/>
  <c r="H9" i="7"/>
  <c r="K8" i="7"/>
  <c r="I8" i="7"/>
  <c r="H8" i="7"/>
  <c r="C3" i="7"/>
  <c r="H8" i="6"/>
  <c r="I8" i="6"/>
  <c r="K8" i="6"/>
  <c r="H9" i="6"/>
  <c r="I9" i="6"/>
  <c r="K9" i="6"/>
  <c r="H10" i="6"/>
  <c r="I10" i="6"/>
  <c r="K10" i="6"/>
  <c r="H11" i="6"/>
  <c r="I11" i="6"/>
  <c r="K11" i="6"/>
  <c r="C3" i="6"/>
  <c r="K9" i="5" l="1"/>
  <c r="K10" i="5"/>
  <c r="K11" i="5"/>
  <c r="K9" i="4"/>
  <c r="K10" i="4"/>
  <c r="K8" i="5"/>
  <c r="K8" i="4"/>
  <c r="K9" i="3"/>
  <c r="K10" i="3"/>
  <c r="K8" i="3"/>
  <c r="H11" i="5"/>
  <c r="I11" i="5"/>
  <c r="I10" i="5"/>
  <c r="H10" i="5"/>
  <c r="I9" i="5"/>
  <c r="H9" i="5"/>
  <c r="I8" i="5"/>
  <c r="H8" i="5"/>
  <c r="C3" i="5"/>
  <c r="I10" i="4"/>
  <c r="H10" i="4"/>
  <c r="I9" i="4"/>
  <c r="H9" i="4"/>
  <c r="I8" i="4"/>
  <c r="H8" i="4"/>
  <c r="C3" i="4"/>
  <c r="H10" i="3"/>
  <c r="I10" i="3"/>
  <c r="H9" i="3"/>
  <c r="I9" i="3"/>
  <c r="I8" i="3"/>
  <c r="H8" i="3"/>
  <c r="C3" i="3"/>
  <c r="H29" i="1"/>
  <c r="H30" i="1"/>
  <c r="H31" i="1"/>
  <c r="H28" i="1"/>
  <c r="H18" i="1"/>
  <c r="H19" i="1"/>
  <c r="H20" i="1"/>
  <c r="H21" i="1"/>
  <c r="H22" i="1"/>
  <c r="H23" i="1"/>
  <c r="H24" i="1"/>
  <c r="H25" i="1"/>
  <c r="H26" i="1"/>
  <c r="H17" i="1"/>
  <c r="H9" i="1"/>
  <c r="H10" i="1"/>
  <c r="H12" i="1"/>
  <c r="H13" i="1"/>
  <c r="H14" i="1"/>
  <c r="H8" i="1" l="1"/>
  <c r="C3" i="1" l="1"/>
</calcChain>
</file>

<file path=xl/sharedStrings.xml><?xml version="1.0" encoding="utf-8"?>
<sst xmlns="http://schemas.openxmlformats.org/spreadsheetml/2006/main" count="1566" uniqueCount="402">
  <si>
    <t>プロトタイプ版</t>
    <rPh sb="6" eb="7">
      <t>バン</t>
    </rPh>
    <phoneticPr fontId="1"/>
  </si>
  <si>
    <t>β版</t>
    <rPh sb="1" eb="2">
      <t>バン</t>
    </rPh>
    <phoneticPr fontId="1"/>
  </si>
  <si>
    <t>α版</t>
    <rPh sb="1" eb="2">
      <t>バン</t>
    </rPh>
    <phoneticPr fontId="1"/>
  </si>
  <si>
    <t>マスター版</t>
    <rPh sb="4" eb="5">
      <t>バン</t>
    </rPh>
    <phoneticPr fontId="1"/>
  </si>
  <si>
    <t>日付</t>
    <rPh sb="0" eb="2">
      <t>ヒヅケ</t>
    </rPh>
    <phoneticPr fontId="1"/>
  </si>
  <si>
    <t>2019/10/24(木)</t>
    <rPh sb="11" eb="12">
      <t>モク</t>
    </rPh>
    <phoneticPr fontId="1"/>
  </si>
  <si>
    <t>2019/11/29日(金)</t>
    <rPh sb="10" eb="11">
      <t>ニチ</t>
    </rPh>
    <rPh sb="12" eb="13">
      <t>キン</t>
    </rPh>
    <phoneticPr fontId="1"/>
  </si>
  <si>
    <t>2019/12/20(金)</t>
    <rPh sb="11" eb="12">
      <t>キン</t>
    </rPh>
    <phoneticPr fontId="1"/>
  </si>
  <si>
    <t>卒業プレゼン</t>
    <rPh sb="0" eb="2">
      <t>ソツギョウ</t>
    </rPh>
    <phoneticPr fontId="1"/>
  </si>
  <si>
    <t>2019/1/24(金)</t>
    <rPh sb="10" eb="11">
      <t>キン</t>
    </rPh>
    <phoneticPr fontId="1"/>
  </si>
  <si>
    <t>2020/1/23(木)</t>
    <rPh sb="10" eb="11">
      <t>モク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</si>
  <si>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</si>
  <si>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3"/>
  </si>
  <si>
    <t>管理項目</t>
    <rPh sb="0" eb="2">
      <t>カンリ</t>
    </rPh>
    <rPh sb="2" eb="4">
      <t>コウモク</t>
    </rPh>
    <phoneticPr fontId="3"/>
  </si>
  <si>
    <t>主</t>
    <rPh sb="0" eb="1">
      <t>シュ</t>
    </rPh>
    <phoneticPr fontId="3"/>
  </si>
  <si>
    <t>副</t>
    <rPh sb="0" eb="1">
      <t>フク</t>
    </rPh>
    <phoneticPr fontId="3"/>
  </si>
  <si>
    <t>開始日</t>
    <rPh sb="0" eb="3">
      <t>カイシビ</t>
    </rPh>
    <phoneticPr fontId="3"/>
  </si>
  <si>
    <t>ステータス</t>
    <phoneticPr fontId="3"/>
  </si>
  <si>
    <t>危険度</t>
    <rPh sb="0" eb="3">
      <t>キケンド</t>
    </rPh>
    <phoneticPr fontId="3"/>
  </si>
  <si>
    <t>完成率</t>
    <rPh sb="0" eb="2">
      <t>カンセイ</t>
    </rPh>
    <rPh sb="2" eb="3">
      <t>リツ</t>
    </rPh>
    <phoneticPr fontId="3"/>
  </si>
  <si>
    <t>今日</t>
    <rPh sb="0" eb="2">
      <t>キョウ</t>
    </rPh>
    <phoneticPr fontId="1"/>
  </si>
  <si>
    <t>メンバー</t>
    <phoneticPr fontId="1"/>
  </si>
  <si>
    <t>有馬</t>
    <rPh sb="0" eb="2">
      <t>アリマ</t>
    </rPh>
    <phoneticPr fontId="1"/>
  </si>
  <si>
    <t>内山</t>
    <rPh sb="0" eb="2">
      <t>ウチヤマ</t>
    </rPh>
    <phoneticPr fontId="1"/>
  </si>
  <si>
    <t>坂川</t>
    <rPh sb="0" eb="2">
      <t>サカガワ</t>
    </rPh>
    <phoneticPr fontId="1"/>
  </si>
  <si>
    <t>長山</t>
    <rPh sb="0" eb="2">
      <t>ナガヤマ</t>
    </rPh>
    <phoneticPr fontId="1"/>
  </si>
  <si>
    <t>王</t>
    <rPh sb="0" eb="1">
      <t>オウ</t>
    </rPh>
    <phoneticPr fontId="1"/>
  </si>
  <si>
    <t>杉本</t>
    <rPh sb="0" eb="2">
      <t>スギモト</t>
    </rPh>
    <phoneticPr fontId="1"/>
  </si>
  <si>
    <t>竹内</t>
    <rPh sb="0" eb="2">
      <t>タケウチ</t>
    </rPh>
    <phoneticPr fontId="1"/>
  </si>
  <si>
    <t>No</t>
    <phoneticPr fontId="1"/>
  </si>
  <si>
    <t>宇野</t>
    <rPh sb="0" eb="2">
      <t>ウノ</t>
    </rPh>
    <phoneticPr fontId="1"/>
  </si>
  <si>
    <t>未定</t>
    <rPh sb="0" eb="2">
      <t>ミテイ</t>
    </rPh>
    <phoneticPr fontId="1"/>
  </si>
  <si>
    <t>各役割</t>
    <rPh sb="0" eb="1">
      <t>カク</t>
    </rPh>
    <rPh sb="1" eb="3">
      <t>ヤクワリ</t>
    </rPh>
    <phoneticPr fontId="1"/>
  </si>
  <si>
    <t>フレームワーク</t>
    <phoneticPr fontId="1"/>
  </si>
  <si>
    <t>タイトル</t>
    <phoneticPr fontId="1"/>
  </si>
  <si>
    <t>モードセレクト</t>
    <phoneticPr fontId="1"/>
  </si>
  <si>
    <t>キャラセレクト</t>
    <phoneticPr fontId="1"/>
  </si>
  <si>
    <t>ゲーム</t>
    <phoneticPr fontId="1"/>
  </si>
  <si>
    <t>リザルト</t>
    <phoneticPr fontId="1"/>
  </si>
  <si>
    <t>ランキング</t>
    <phoneticPr fontId="1"/>
  </si>
  <si>
    <t>10/11日</t>
    <rPh sb="5" eb="6">
      <t>ニチ</t>
    </rPh>
    <phoneticPr fontId="1"/>
  </si>
  <si>
    <t>数値データ</t>
    <rPh sb="0" eb="2">
      <t>スウチ</t>
    </rPh>
    <phoneticPr fontId="1"/>
  </si>
  <si>
    <t>処理</t>
    <rPh sb="0" eb="2">
      <t>ショリ</t>
    </rPh>
    <phoneticPr fontId="1"/>
  </si>
  <si>
    <t>プレイヤー</t>
    <phoneticPr fontId="1"/>
  </si>
  <si>
    <t>CPU</t>
    <phoneticPr fontId="1"/>
  </si>
  <si>
    <t>ゲームUI</t>
    <phoneticPr fontId="1"/>
  </si>
  <si>
    <t>マップ</t>
    <phoneticPr fontId="1"/>
  </si>
  <si>
    <t>オブジェクト</t>
    <phoneticPr fontId="1"/>
  </si>
  <si>
    <t>オンライン</t>
    <phoneticPr fontId="1"/>
  </si>
  <si>
    <t>インプット</t>
    <phoneticPr fontId="1"/>
  </si>
  <si>
    <t>モーション</t>
    <phoneticPr fontId="1"/>
  </si>
  <si>
    <t>ギミック</t>
    <phoneticPr fontId="1"/>
  </si>
  <si>
    <t>BGM</t>
    <phoneticPr fontId="1"/>
  </si>
  <si>
    <t>SE</t>
    <phoneticPr fontId="1"/>
  </si>
  <si>
    <t>モデル</t>
    <phoneticPr fontId="1"/>
  </si>
  <si>
    <t>リスト</t>
    <phoneticPr fontId="1"/>
  </si>
  <si>
    <t>シェーダー</t>
    <phoneticPr fontId="1"/>
  </si>
  <si>
    <t>テクスチャ</t>
    <phoneticPr fontId="1"/>
  </si>
  <si>
    <t>備考</t>
    <rPh sb="0" eb="2">
      <t>ビコウ</t>
    </rPh>
    <phoneticPr fontId="1"/>
  </si>
  <si>
    <t>ステータス</t>
    <phoneticPr fontId="3"/>
  </si>
  <si>
    <t>制作管理</t>
    <phoneticPr fontId="3"/>
  </si>
  <si>
    <t>背景</t>
    <rPh sb="0" eb="2">
      <t>ハイケイ</t>
    </rPh>
    <phoneticPr fontId="1"/>
  </si>
  <si>
    <t>PressButton</t>
    <phoneticPr fontId="1"/>
  </si>
  <si>
    <t>常時点滅させて、押したら早くなる</t>
    <rPh sb="0" eb="2">
      <t>ジョウジ</t>
    </rPh>
    <rPh sb="2" eb="4">
      <t>テンメツ</t>
    </rPh>
    <rPh sb="8" eb="9">
      <t>オ</t>
    </rPh>
    <rPh sb="12" eb="13">
      <t>ハヤ</t>
    </rPh>
    <phoneticPr fontId="1"/>
  </si>
  <si>
    <t>３Dのマップをカメラで見せる</t>
    <rPh sb="11" eb="12">
      <t>ミ</t>
    </rPh>
    <phoneticPr fontId="1"/>
  </si>
  <si>
    <t>画面にエフェクト</t>
    <rPh sb="0" eb="2">
      <t>ガメン</t>
    </rPh>
    <phoneticPr fontId="1"/>
  </si>
  <si>
    <t>葉っぱなどを散らせる</t>
    <rPh sb="0" eb="1">
      <t>ハ</t>
    </rPh>
    <rPh sb="6" eb="7">
      <t>チ</t>
    </rPh>
    <phoneticPr fontId="1"/>
  </si>
  <si>
    <t>ポリゴンを表示する</t>
    <rPh sb="5" eb="7">
      <t>ヒョウジ</t>
    </rPh>
    <phoneticPr fontId="1"/>
  </si>
  <si>
    <t>選択画面</t>
    <rPh sb="0" eb="2">
      <t>センタク</t>
    </rPh>
    <rPh sb="2" eb="4">
      <t>ガメン</t>
    </rPh>
    <phoneticPr fontId="1"/>
  </si>
  <si>
    <t>指定アイコン</t>
    <rPh sb="0" eb="2">
      <t>シテイ</t>
    </rPh>
    <phoneticPr fontId="1"/>
  </si>
  <si>
    <t>キャラの表示</t>
    <rPh sb="4" eb="6">
      <t>ヒョウジ</t>
    </rPh>
    <phoneticPr fontId="1"/>
  </si>
  <si>
    <t>ポリゴンを表示</t>
    <rPh sb="5" eb="7">
      <t>ヒョウジ</t>
    </rPh>
    <phoneticPr fontId="1"/>
  </si>
  <si>
    <t>１Pや２Pが選択しているキャラ</t>
    <rPh sb="6" eb="8">
      <t>センタク</t>
    </rPh>
    <phoneticPr fontId="1"/>
  </si>
  <si>
    <t>8キャラが写っている</t>
    <rPh sb="5" eb="6">
      <t>ウツ</t>
    </rPh>
    <phoneticPr fontId="1"/>
  </si>
  <si>
    <t>実装データ</t>
    <rPh sb="0" eb="2">
      <t>ジッソウ</t>
    </rPh>
    <phoneticPr fontId="1"/>
  </si>
  <si>
    <t>未実装</t>
    <rPh sb="0" eb="3">
      <t>ミジッソウ</t>
    </rPh>
    <phoneticPr fontId="1"/>
  </si>
  <si>
    <t>実装中</t>
    <rPh sb="0" eb="2">
      <t>ジッソウ</t>
    </rPh>
    <rPh sb="2" eb="3">
      <t>チュウ</t>
    </rPh>
    <phoneticPr fontId="1"/>
  </si>
  <si>
    <t>実装完了</t>
    <rPh sb="0" eb="2">
      <t>ジッソウ</t>
    </rPh>
    <rPh sb="2" eb="4">
      <t>カンリョウ</t>
    </rPh>
    <phoneticPr fontId="1"/>
  </si>
  <si>
    <t>仕様削除</t>
    <rPh sb="0" eb="2">
      <t>シヨウ</t>
    </rPh>
    <rPh sb="2" eb="4">
      <t>サクジョ</t>
    </rPh>
    <phoneticPr fontId="1"/>
  </si>
  <si>
    <t>ポーズ</t>
    <phoneticPr fontId="1"/>
  </si>
  <si>
    <t>選んでるところを強調</t>
    <rPh sb="0" eb="1">
      <t>エラ</t>
    </rPh>
    <rPh sb="8" eb="10">
      <t>キョウチョウ</t>
    </rPh>
    <phoneticPr fontId="1"/>
  </si>
  <si>
    <t>選択キャラを２D又は３Dモデルで表示</t>
    <rPh sb="0" eb="2">
      <t>センタク</t>
    </rPh>
    <rPh sb="8" eb="9">
      <t>マタ</t>
    </rPh>
    <rPh sb="16" eb="18">
      <t>ヒョウジ</t>
    </rPh>
    <phoneticPr fontId="1"/>
  </si>
  <si>
    <t>背景</t>
    <rPh sb="0" eb="2">
      <t>ハイケイ</t>
    </rPh>
    <phoneticPr fontId="1"/>
  </si>
  <si>
    <t>表彰台</t>
    <rPh sb="0" eb="2">
      <t>ヒョウショウ</t>
    </rPh>
    <rPh sb="2" eb="3">
      <t>ダイ</t>
    </rPh>
    <phoneticPr fontId="1"/>
  </si>
  <si>
    <t>1位2位3位のテクスチャ</t>
    <rPh sb="1" eb="2">
      <t>イ</t>
    </rPh>
    <rPh sb="3" eb="4">
      <t>イ</t>
    </rPh>
    <rPh sb="5" eb="6">
      <t>イ</t>
    </rPh>
    <phoneticPr fontId="1"/>
  </si>
  <si>
    <t>プレイヤーかCPUかの表示</t>
    <rPh sb="11" eb="13">
      <t>ヒョウジ</t>
    </rPh>
    <phoneticPr fontId="1"/>
  </si>
  <si>
    <t>周りに残りのニワトリ</t>
    <rPh sb="0" eb="1">
      <t>マワ</t>
    </rPh>
    <rPh sb="3" eb="4">
      <t>ノコ</t>
    </rPh>
    <phoneticPr fontId="1"/>
  </si>
  <si>
    <t>紙吹雪</t>
    <rPh sb="0" eb="3">
      <t>カミフブキ</t>
    </rPh>
    <phoneticPr fontId="1"/>
  </si>
  <si>
    <t>マップをバックに</t>
    <phoneticPr fontId="1"/>
  </si>
  <si>
    <t>1位2位3位の台</t>
    <rPh sb="1" eb="2">
      <t>イ</t>
    </rPh>
    <rPh sb="3" eb="4">
      <t>イ</t>
    </rPh>
    <rPh sb="5" eb="6">
      <t>イ</t>
    </rPh>
    <rPh sb="7" eb="8">
      <t>ダイ</t>
    </rPh>
    <phoneticPr fontId="1"/>
  </si>
  <si>
    <t>入賞者の下に上に着ける</t>
    <rPh sb="0" eb="3">
      <t>ニュウショウシャ</t>
    </rPh>
    <rPh sb="4" eb="5">
      <t>シタ</t>
    </rPh>
    <rPh sb="6" eb="7">
      <t>ウエ</t>
    </rPh>
    <rPh sb="8" eb="9">
      <t>ツ</t>
    </rPh>
    <phoneticPr fontId="1"/>
  </si>
  <si>
    <t>拍手させておく</t>
    <rPh sb="0" eb="2">
      <t>ハクシュ</t>
    </rPh>
    <phoneticPr fontId="1"/>
  </si>
  <si>
    <t>再度から噴射させて散らせる</t>
    <rPh sb="0" eb="2">
      <t>サイド</t>
    </rPh>
    <rPh sb="4" eb="6">
      <t>フンシャ</t>
    </rPh>
    <rPh sb="9" eb="10">
      <t>チ</t>
    </rPh>
    <phoneticPr fontId="1"/>
  </si>
  <si>
    <t>半透明な枠を出す</t>
    <rPh sb="0" eb="3">
      <t>ハントウメイ</t>
    </rPh>
    <rPh sb="4" eb="5">
      <t>ワク</t>
    </rPh>
    <rPh sb="6" eb="7">
      <t>ダ</t>
    </rPh>
    <phoneticPr fontId="1"/>
  </si>
  <si>
    <t>キャラクターを選ぶ</t>
    <rPh sb="7" eb="8">
      <t>エラ</t>
    </rPh>
    <phoneticPr fontId="1"/>
  </si>
  <si>
    <t>1人であそぶアイコン</t>
    <rPh sb="1" eb="2">
      <t>ニン</t>
    </rPh>
    <phoneticPr fontId="1"/>
  </si>
  <si>
    <t>みんなで遊ぶアイコン</t>
    <rPh sb="4" eb="5">
      <t>アソ</t>
    </rPh>
    <phoneticPr fontId="1"/>
  </si>
  <si>
    <t>ローカル？オンライン？</t>
    <phoneticPr fontId="1"/>
  </si>
  <si>
    <t>左側に設置</t>
    <rPh sb="0" eb="2">
      <t>ヒダリガワ</t>
    </rPh>
    <rPh sb="3" eb="5">
      <t>セッチ</t>
    </rPh>
    <phoneticPr fontId="1"/>
  </si>
  <si>
    <t>右側に設置</t>
    <rPh sb="0" eb="2">
      <t>ミギガワ</t>
    </rPh>
    <rPh sb="3" eb="5">
      <t>セッチ</t>
    </rPh>
    <phoneticPr fontId="1"/>
  </si>
  <si>
    <t>まだ定まってない</t>
    <rPh sb="2" eb="3">
      <t>サダ</t>
    </rPh>
    <phoneticPr fontId="1"/>
  </si>
  <si>
    <t>タイトルへ戻る</t>
    <rPh sb="5" eb="6">
      <t>モド</t>
    </rPh>
    <phoneticPr fontId="1"/>
  </si>
  <si>
    <t>透明な枠を出す</t>
    <rPh sb="0" eb="2">
      <t>トウメイ</t>
    </rPh>
    <rPh sb="3" eb="4">
      <t>ワク</t>
    </rPh>
    <rPh sb="5" eb="6">
      <t>ダ</t>
    </rPh>
    <phoneticPr fontId="1"/>
  </si>
  <si>
    <t>全体の順位を表示</t>
    <rPh sb="0" eb="2">
      <t>ゼンタイ</t>
    </rPh>
    <rPh sb="3" eb="5">
      <t>ジュンイ</t>
    </rPh>
    <rPh sb="6" eb="8">
      <t>ヒョウジ</t>
    </rPh>
    <phoneticPr fontId="1"/>
  </si>
  <si>
    <t>横からスライドさせる</t>
    <rPh sb="0" eb="1">
      <t>ヨコ</t>
    </rPh>
    <phoneticPr fontId="1"/>
  </si>
  <si>
    <t>ランキング全体が終わったら表示</t>
    <rPh sb="5" eb="7">
      <t>ゼンタイ</t>
    </rPh>
    <rPh sb="8" eb="9">
      <t>オ</t>
    </rPh>
    <rPh sb="13" eb="15">
      <t>ヒョウジ</t>
    </rPh>
    <phoneticPr fontId="1"/>
  </si>
  <si>
    <t>上の選択し</t>
    <rPh sb="0" eb="1">
      <t>ウエ</t>
    </rPh>
    <rPh sb="2" eb="4">
      <t>センタク</t>
    </rPh>
    <phoneticPr fontId="1"/>
  </si>
  <si>
    <t>下の選択し</t>
    <rPh sb="0" eb="1">
      <t>シタ</t>
    </rPh>
    <rPh sb="2" eb="4">
      <t>センタク</t>
    </rPh>
    <phoneticPr fontId="1"/>
  </si>
  <si>
    <t>透明な背景</t>
    <rPh sb="0" eb="2">
      <t>トウメイ</t>
    </rPh>
    <rPh sb="3" eb="5">
      <t>ハイケイ</t>
    </rPh>
    <phoneticPr fontId="1"/>
  </si>
  <si>
    <t>ゲーム</t>
    <phoneticPr fontId="1"/>
  </si>
  <si>
    <t>ゲームを再開</t>
    <rPh sb="4" eb="6">
      <t>サイカイ</t>
    </rPh>
    <phoneticPr fontId="1"/>
  </si>
  <si>
    <t>ゲームをリトライ</t>
    <phoneticPr fontId="1"/>
  </si>
  <si>
    <t>ゲームをやめる</t>
    <phoneticPr fontId="1"/>
  </si>
  <si>
    <t>選択指示</t>
    <rPh sb="0" eb="2">
      <t>センタク</t>
    </rPh>
    <rPh sb="2" eb="4">
      <t>シジ</t>
    </rPh>
    <phoneticPr fontId="1"/>
  </si>
  <si>
    <t>ゲーム画面が見えるように</t>
    <rPh sb="3" eb="5">
      <t>ガメン</t>
    </rPh>
    <rPh sb="6" eb="7">
      <t>ミ</t>
    </rPh>
    <phoneticPr fontId="1"/>
  </si>
  <si>
    <t>操作方法</t>
    <rPh sb="0" eb="2">
      <t>ソウサ</t>
    </rPh>
    <rPh sb="2" eb="4">
      <t>ホウホウ</t>
    </rPh>
    <phoneticPr fontId="1"/>
  </si>
  <si>
    <t>ゲームの操作方法を書く</t>
    <rPh sb="4" eb="6">
      <t>ソウサ</t>
    </rPh>
    <rPh sb="6" eb="8">
      <t>ホウホウ</t>
    </rPh>
    <rPh sb="9" eb="10">
      <t>カ</t>
    </rPh>
    <phoneticPr fontId="1"/>
  </si>
  <si>
    <t>わかりやすいように指示をかく</t>
    <rPh sb="9" eb="11">
      <t>シジ</t>
    </rPh>
    <phoneticPr fontId="1"/>
  </si>
  <si>
    <t>キャラセレクト</t>
    <phoneticPr fontId="1"/>
  </si>
  <si>
    <t>ランキング</t>
    <phoneticPr fontId="1"/>
  </si>
  <si>
    <t>リザルト</t>
    <phoneticPr fontId="1"/>
  </si>
  <si>
    <t>ポーズ</t>
    <phoneticPr fontId="1"/>
  </si>
  <si>
    <t>再開する</t>
    <rPh sb="0" eb="2">
      <t>サイカイ</t>
    </rPh>
    <phoneticPr fontId="1"/>
  </si>
  <si>
    <t>ゲームの最初に遷移</t>
    <rPh sb="4" eb="6">
      <t>サイショ</t>
    </rPh>
    <rPh sb="7" eb="9">
      <t>センイ</t>
    </rPh>
    <phoneticPr fontId="1"/>
  </si>
  <si>
    <t>タイトルに遷移</t>
    <rPh sb="5" eb="7">
      <t>センイ</t>
    </rPh>
    <phoneticPr fontId="1"/>
  </si>
  <si>
    <t>カメラ</t>
    <phoneticPr fontId="1"/>
  </si>
  <si>
    <t>マップ</t>
    <phoneticPr fontId="1"/>
  </si>
  <si>
    <t>プレイヤー</t>
    <phoneticPr fontId="1"/>
  </si>
  <si>
    <t>CPU</t>
    <phoneticPr fontId="1"/>
  </si>
  <si>
    <t>ついてくる卵</t>
    <rPh sb="5" eb="6">
      <t>タマゴ</t>
    </rPh>
    <phoneticPr fontId="1"/>
  </si>
  <si>
    <t>投げる卵</t>
    <rPh sb="0" eb="1">
      <t>ナ</t>
    </rPh>
    <rPh sb="3" eb="4">
      <t>タマゴ</t>
    </rPh>
    <phoneticPr fontId="1"/>
  </si>
  <si>
    <t>属性</t>
    <rPh sb="0" eb="2">
      <t>ゾクセイ</t>
    </rPh>
    <phoneticPr fontId="1"/>
  </si>
  <si>
    <t>UI</t>
  </si>
  <si>
    <t>UI</t>
    <phoneticPr fontId="1"/>
  </si>
  <si>
    <t>処理</t>
    <rPh sb="0" eb="2">
      <t>ショリ</t>
    </rPh>
    <phoneticPr fontId="1"/>
  </si>
  <si>
    <t>アイテム(餌)</t>
    <rPh sb="5" eb="6">
      <t>エサ</t>
    </rPh>
    <phoneticPr fontId="1"/>
  </si>
  <si>
    <t>ついてくるヒヨコ</t>
    <phoneticPr fontId="1"/>
  </si>
  <si>
    <t>ストック卵</t>
    <rPh sb="4" eb="5">
      <t>タマゴ</t>
    </rPh>
    <phoneticPr fontId="1"/>
  </si>
  <si>
    <t>順位</t>
    <rPh sb="0" eb="2">
      <t>ジュンイ</t>
    </rPh>
    <phoneticPr fontId="1"/>
  </si>
  <si>
    <t>地形</t>
    <rPh sb="0" eb="2">
      <t>チケイ</t>
    </rPh>
    <phoneticPr fontId="1"/>
  </si>
  <si>
    <t>ニワトリアイコン</t>
    <phoneticPr fontId="1"/>
  </si>
  <si>
    <t>プレイヤーCPUアイコン</t>
    <phoneticPr fontId="1"/>
  </si>
  <si>
    <t>カメラ</t>
    <phoneticPr fontId="1"/>
  </si>
  <si>
    <t>タイトルロゴ</t>
    <phoneticPr fontId="1"/>
  </si>
  <si>
    <t>プレイヤーに追従(TPS)</t>
    <rPh sb="6" eb="8">
      <t>ツイジュウ</t>
    </rPh>
    <phoneticPr fontId="1"/>
  </si>
  <si>
    <t>起伏やギミックがある</t>
    <rPh sb="0" eb="2">
      <t>キフク</t>
    </rPh>
    <phoneticPr fontId="1"/>
  </si>
  <si>
    <t>鶏の親子関係</t>
    <rPh sb="0" eb="1">
      <t>ニワトリ</t>
    </rPh>
    <rPh sb="2" eb="6">
      <t>オヤコカンケイ</t>
    </rPh>
    <phoneticPr fontId="1"/>
  </si>
  <si>
    <t>AIの実装</t>
    <rPh sb="3" eb="5">
      <t>ジッソウ</t>
    </rPh>
    <phoneticPr fontId="1"/>
  </si>
  <si>
    <t>ついていくときに少し跳ねる</t>
    <rPh sb="8" eb="9">
      <t>スコ</t>
    </rPh>
    <rPh sb="10" eb="11">
      <t>ハ</t>
    </rPh>
    <phoneticPr fontId="1"/>
  </si>
  <si>
    <t>とる餌に応じた特殊卵の生成</t>
    <rPh sb="2" eb="3">
      <t>エサ</t>
    </rPh>
    <rPh sb="4" eb="5">
      <t>オウ</t>
    </rPh>
    <rPh sb="7" eb="9">
      <t>トクシュ</t>
    </rPh>
    <rPh sb="9" eb="10">
      <t>タマゴ</t>
    </rPh>
    <rPh sb="11" eb="13">
      <t>セイセイ</t>
    </rPh>
    <phoneticPr fontId="1"/>
  </si>
  <si>
    <t>攻撃・妨害・加速の3種類</t>
    <rPh sb="0" eb="2">
      <t>コウゲキ</t>
    </rPh>
    <rPh sb="3" eb="5">
      <t>ボウガイ</t>
    </rPh>
    <rPh sb="6" eb="8">
      <t>カソク</t>
    </rPh>
    <rPh sb="10" eb="12">
      <t>シュルイ</t>
    </rPh>
    <phoneticPr fontId="1"/>
  </si>
  <si>
    <t>3個まで表示</t>
    <rPh sb="1" eb="2">
      <t>コ</t>
    </rPh>
    <rPh sb="4" eb="6">
      <t>ヒョウジ</t>
    </rPh>
    <phoneticPr fontId="1"/>
  </si>
  <si>
    <t>１～8位までのランク</t>
    <rPh sb="3" eb="4">
      <t>イ</t>
    </rPh>
    <phoneticPr fontId="1"/>
  </si>
  <si>
    <t>右側にミニマップ</t>
    <rPh sb="0" eb="2">
      <t>ミギガワ</t>
    </rPh>
    <phoneticPr fontId="1"/>
  </si>
  <si>
    <t>ミニマップの上にニワトリの現在位置</t>
    <rPh sb="6" eb="7">
      <t>ウエ</t>
    </rPh>
    <rPh sb="13" eb="15">
      <t>ゲンザイ</t>
    </rPh>
    <rPh sb="15" eb="17">
      <t>イチ</t>
    </rPh>
    <phoneticPr fontId="1"/>
  </si>
  <si>
    <t>鶏の上にCPUかプレイヤーか</t>
    <rPh sb="0" eb="1">
      <t>ニワトリ</t>
    </rPh>
    <rPh sb="2" eb="3">
      <t>ウエ</t>
    </rPh>
    <phoneticPr fontId="1"/>
  </si>
  <si>
    <t>1枚のpng画像</t>
    <rPh sb="1" eb="2">
      <t>マイ</t>
    </rPh>
    <rPh sb="6" eb="8">
      <t>ガゾウ</t>
    </rPh>
    <phoneticPr fontId="1"/>
  </si>
  <si>
    <t>キーボード</t>
  </si>
  <si>
    <t>キーボード</t>
    <phoneticPr fontId="1"/>
  </si>
  <si>
    <t>後ろからの攻撃アイコン</t>
    <rPh sb="0" eb="1">
      <t>ウシ</t>
    </rPh>
    <rPh sb="5" eb="7">
      <t>コウゲキ</t>
    </rPh>
    <phoneticPr fontId="1"/>
  </si>
  <si>
    <t>攻撃の卵や加速のSR</t>
    <rPh sb="0" eb="2">
      <t>コウゲキ</t>
    </rPh>
    <rPh sb="3" eb="4">
      <t>タマゴ</t>
    </rPh>
    <rPh sb="5" eb="7">
      <t>カソク</t>
    </rPh>
    <phoneticPr fontId="1"/>
  </si>
  <si>
    <t>種類</t>
    <rPh sb="0" eb="2">
      <t>シュルイ</t>
    </rPh>
    <phoneticPr fontId="1"/>
  </si>
  <si>
    <t>アクション</t>
    <phoneticPr fontId="1"/>
  </si>
  <si>
    <t>操作ボタン</t>
    <rPh sb="0" eb="2">
      <t>ソウサ</t>
    </rPh>
    <phoneticPr fontId="1"/>
  </si>
  <si>
    <t>入力デバイス</t>
    <rPh sb="0" eb="2">
      <t>ニュウリョク</t>
    </rPh>
    <phoneticPr fontId="1"/>
  </si>
  <si>
    <t>キーボード</t>
    <phoneticPr fontId="1"/>
  </si>
  <si>
    <t>コントローラー</t>
  </si>
  <si>
    <t>コントローラー</t>
    <phoneticPr fontId="1"/>
  </si>
  <si>
    <t>wiiリモコン</t>
  </si>
  <si>
    <t>wiiリモコン</t>
    <phoneticPr fontId="1"/>
  </si>
  <si>
    <t>移動</t>
    <rPh sb="0" eb="2">
      <t>イドウ</t>
    </rPh>
    <phoneticPr fontId="1"/>
  </si>
  <si>
    <t>W,A,S,D</t>
    <phoneticPr fontId="1"/>
  </si>
  <si>
    <t>決定</t>
    <rPh sb="0" eb="2">
      <t>ケッテイ</t>
    </rPh>
    <phoneticPr fontId="1"/>
  </si>
  <si>
    <t>ENTER</t>
    <phoneticPr fontId="1"/>
  </si>
  <si>
    <t>選択移動</t>
    <rPh sb="0" eb="2">
      <t>センタク</t>
    </rPh>
    <rPh sb="2" eb="4">
      <t>イドウ</t>
    </rPh>
    <phoneticPr fontId="1"/>
  </si>
  <si>
    <t>A,D</t>
    <phoneticPr fontId="1"/>
  </si>
  <si>
    <t>W,S</t>
    <phoneticPr fontId="1"/>
  </si>
  <si>
    <t>ポーズ移動</t>
    <rPh sb="3" eb="5">
      <t>イドウ</t>
    </rPh>
    <phoneticPr fontId="1"/>
  </si>
  <si>
    <t>W,A,S,D</t>
    <phoneticPr fontId="1"/>
  </si>
  <si>
    <t>キャラ選択</t>
    <rPh sb="3" eb="5">
      <t>センタク</t>
    </rPh>
    <phoneticPr fontId="1"/>
  </si>
  <si>
    <t>攻撃</t>
    <rPh sb="0" eb="2">
      <t>コウゲキ</t>
    </rPh>
    <phoneticPr fontId="1"/>
  </si>
  <si>
    <t>ポーズ</t>
  </si>
  <si>
    <t>ポーズ</t>
    <phoneticPr fontId="1"/>
  </si>
  <si>
    <t>P</t>
    <phoneticPr fontId="1"/>
  </si>
  <si>
    <t>SPACE</t>
    <phoneticPr fontId="1"/>
  </si>
  <si>
    <t>アクセル</t>
    <phoneticPr fontId="1"/>
  </si>
  <si>
    <t>ブレーキ</t>
    <phoneticPr fontId="1"/>
  </si>
  <si>
    <t>前方へ投げる</t>
    <rPh sb="0" eb="2">
      <t>ゼンポウ</t>
    </rPh>
    <rPh sb="3" eb="4">
      <t>ナ</t>
    </rPh>
    <phoneticPr fontId="1"/>
  </si>
  <si>
    <t>後方へ投げる</t>
    <rPh sb="0" eb="2">
      <t>コウホウ</t>
    </rPh>
    <rPh sb="3" eb="4">
      <t>ナ</t>
    </rPh>
    <phoneticPr fontId="1"/>
  </si>
  <si>
    <t>コントローラー</t>
    <phoneticPr fontId="1"/>
  </si>
  <si>
    <t>wiiリモコン</t>
    <phoneticPr fontId="1"/>
  </si>
  <si>
    <t>Uターンアイコン</t>
    <phoneticPr fontId="1"/>
  </si>
  <si>
    <t>Uターン時に点滅して表示</t>
    <rPh sb="4" eb="5">
      <t>ジ</t>
    </rPh>
    <rPh sb="6" eb="8">
      <t>テンメツ</t>
    </rPh>
    <rPh sb="10" eb="12">
      <t>ヒョウジ</t>
    </rPh>
    <phoneticPr fontId="1"/>
  </si>
  <si>
    <t>前進</t>
    <rPh sb="0" eb="2">
      <t>ゼンシン</t>
    </rPh>
    <phoneticPr fontId="1"/>
  </si>
  <si>
    <t>後退</t>
    <rPh sb="0" eb="2">
      <t>コウタイ</t>
    </rPh>
    <phoneticPr fontId="1"/>
  </si>
  <si>
    <t>右折</t>
    <rPh sb="0" eb="2">
      <t>ウセツ</t>
    </rPh>
    <phoneticPr fontId="1"/>
  </si>
  <si>
    <t>左折</t>
    <rPh sb="0" eb="2">
      <t>サセツ</t>
    </rPh>
    <phoneticPr fontId="1"/>
  </si>
  <si>
    <t>卵・ひよこを投げる</t>
    <rPh sb="0" eb="1">
      <t>タマゴ</t>
    </rPh>
    <rPh sb="6" eb="7">
      <t>ナ</t>
    </rPh>
    <phoneticPr fontId="1"/>
  </si>
  <si>
    <t>ニワトリの親子関係</t>
    <rPh sb="5" eb="9">
      <t>オヤコカンケイ</t>
    </rPh>
    <phoneticPr fontId="1"/>
  </si>
  <si>
    <t>卵とのあたり判定</t>
    <rPh sb="0" eb="1">
      <t>タマゴ</t>
    </rPh>
    <rPh sb="6" eb="8">
      <t>ハンテイ</t>
    </rPh>
    <phoneticPr fontId="1"/>
  </si>
  <si>
    <t>外積壁との判定</t>
    <rPh sb="0" eb="2">
      <t>ガイセキ</t>
    </rPh>
    <rPh sb="2" eb="3">
      <t>カベ</t>
    </rPh>
    <rPh sb="5" eb="7">
      <t>ハンテイ</t>
    </rPh>
    <phoneticPr fontId="1"/>
  </si>
  <si>
    <t>敵とのぶつかりモーション</t>
    <rPh sb="0" eb="1">
      <t>テキ</t>
    </rPh>
    <phoneticPr fontId="1"/>
  </si>
  <si>
    <t>ニュートラルモーション</t>
    <phoneticPr fontId="1"/>
  </si>
  <si>
    <t>歩くモーション</t>
    <rPh sb="0" eb="1">
      <t>アル</t>
    </rPh>
    <phoneticPr fontId="1"/>
  </si>
  <si>
    <t>ジャンプモーション</t>
    <phoneticPr fontId="1"/>
  </si>
  <si>
    <t>ジャンプ</t>
    <phoneticPr fontId="1"/>
  </si>
  <si>
    <t>傾斜の処理</t>
    <rPh sb="0" eb="2">
      <t>ケイシャ</t>
    </rPh>
    <rPh sb="3" eb="5">
      <t>ショリ</t>
    </rPh>
    <phoneticPr fontId="1"/>
  </si>
  <si>
    <t>リスポーン</t>
    <phoneticPr fontId="1"/>
  </si>
  <si>
    <t>卵3個まで所持</t>
    <rPh sb="0" eb="1">
      <t>タマゴ</t>
    </rPh>
    <rPh sb="2" eb="3">
      <t>コ</t>
    </rPh>
    <rPh sb="5" eb="7">
      <t>ショジ</t>
    </rPh>
    <phoneticPr fontId="1"/>
  </si>
  <si>
    <t>卵・ひよこがついていく</t>
    <rPh sb="0" eb="1">
      <t>タマゴ</t>
    </rPh>
    <phoneticPr fontId="1"/>
  </si>
  <si>
    <t>13パーツを予想</t>
    <rPh sb="6" eb="8">
      <t>ヨソウ</t>
    </rPh>
    <phoneticPr fontId="1"/>
  </si>
  <si>
    <t>ジャンプは連続では使えない</t>
    <rPh sb="5" eb="7">
      <t>レンゾク</t>
    </rPh>
    <rPh sb="9" eb="10">
      <t>ツカ</t>
    </rPh>
    <phoneticPr fontId="1"/>
  </si>
  <si>
    <t>プレイヤーは丸の当たり判定</t>
    <rPh sb="6" eb="7">
      <t>マル</t>
    </rPh>
    <rPh sb="8" eb="9">
      <t>ア</t>
    </rPh>
    <rPh sb="11" eb="13">
      <t>ハンテイ</t>
    </rPh>
    <phoneticPr fontId="1"/>
  </si>
  <si>
    <t>歩くモーションの足を速くし走るに代用</t>
    <rPh sb="0" eb="1">
      <t>アル</t>
    </rPh>
    <rPh sb="8" eb="9">
      <t>アシ</t>
    </rPh>
    <rPh sb="10" eb="11">
      <t>ハヤ</t>
    </rPh>
    <rPh sb="13" eb="14">
      <t>ハシ</t>
    </rPh>
    <rPh sb="16" eb="18">
      <t>ダイヨウ</t>
    </rPh>
    <phoneticPr fontId="1"/>
  </si>
  <si>
    <t>羽をパタパタさせる</t>
    <rPh sb="0" eb="1">
      <t>ハネ</t>
    </rPh>
    <phoneticPr fontId="1"/>
  </si>
  <si>
    <t>位置の微調整</t>
    <rPh sb="0" eb="2">
      <t>イチ</t>
    </rPh>
    <rPh sb="3" eb="6">
      <t>ビチョウセイ</t>
    </rPh>
    <phoneticPr fontId="1"/>
  </si>
  <si>
    <t>3個以上は産まない</t>
    <rPh sb="1" eb="4">
      <t>コイジョウ</t>
    </rPh>
    <rPh sb="5" eb="6">
      <t>ウ</t>
    </rPh>
    <phoneticPr fontId="1"/>
  </si>
  <si>
    <t>ついてくるときぴょんぴょんしてる</t>
    <phoneticPr fontId="1"/>
  </si>
  <si>
    <t>CUP</t>
    <phoneticPr fontId="1"/>
  </si>
  <si>
    <t>道になりに走る</t>
    <rPh sb="0" eb="1">
      <t>ミチ</t>
    </rPh>
    <rPh sb="5" eb="6">
      <t>ハシ</t>
    </rPh>
    <phoneticPr fontId="1"/>
  </si>
  <si>
    <t>アイテムを自動で使う</t>
    <rPh sb="5" eb="7">
      <t>ジドウ</t>
    </rPh>
    <rPh sb="8" eb="9">
      <t>ツカ</t>
    </rPh>
    <phoneticPr fontId="1"/>
  </si>
  <si>
    <t>アイテムを自動で取る</t>
    <rPh sb="5" eb="7">
      <t>ジドウ</t>
    </rPh>
    <rPh sb="8" eb="9">
      <t>ト</t>
    </rPh>
    <phoneticPr fontId="1"/>
  </si>
  <si>
    <t>ぶつかってくる</t>
    <phoneticPr fontId="1"/>
  </si>
  <si>
    <t>ポイントを道においてそこを通る</t>
    <rPh sb="5" eb="6">
      <t>ミチ</t>
    </rPh>
    <rPh sb="13" eb="14">
      <t>トオ</t>
    </rPh>
    <phoneticPr fontId="1"/>
  </si>
  <si>
    <t>孵化させることも考える</t>
    <rPh sb="0" eb="2">
      <t>フカ</t>
    </rPh>
    <rPh sb="8" eb="9">
      <t>カンガ</t>
    </rPh>
    <phoneticPr fontId="1"/>
  </si>
  <si>
    <t>近くにいる場合一定の確率で邪魔する</t>
    <rPh sb="0" eb="1">
      <t>チカ</t>
    </rPh>
    <rPh sb="5" eb="7">
      <t>バアイ</t>
    </rPh>
    <rPh sb="7" eb="9">
      <t>イッテイ</t>
    </rPh>
    <rPh sb="10" eb="12">
      <t>カクリツ</t>
    </rPh>
    <rPh sb="13" eb="15">
      <t>ジャマ</t>
    </rPh>
    <phoneticPr fontId="1"/>
  </si>
  <si>
    <t>目のまえのトラップギミックに応じて</t>
    <rPh sb="0" eb="1">
      <t>メ</t>
    </rPh>
    <rPh sb="14" eb="15">
      <t>オウ</t>
    </rPh>
    <phoneticPr fontId="1"/>
  </si>
  <si>
    <t>使用場所</t>
    <rPh sb="0" eb="2">
      <t>シヨウ</t>
    </rPh>
    <rPh sb="2" eb="4">
      <t>バショ</t>
    </rPh>
    <phoneticPr fontId="1"/>
  </si>
  <si>
    <t>UI使用場所</t>
    <rPh sb="2" eb="4">
      <t>シヨウ</t>
    </rPh>
    <rPh sb="4" eb="6">
      <t>バショ</t>
    </rPh>
    <phoneticPr fontId="1"/>
  </si>
  <si>
    <t>タイトル</t>
  </si>
  <si>
    <t>タイトル</t>
    <phoneticPr fontId="1"/>
  </si>
  <si>
    <t>モードセレクト</t>
  </si>
  <si>
    <t>モードセレクト</t>
    <phoneticPr fontId="1"/>
  </si>
  <si>
    <t>キャラセレクト</t>
  </si>
  <si>
    <t>キャラセレクト</t>
    <phoneticPr fontId="1"/>
  </si>
  <si>
    <t>ゲーム</t>
  </si>
  <si>
    <t>ゲーム</t>
    <phoneticPr fontId="1"/>
  </si>
  <si>
    <t>リザルト</t>
  </si>
  <si>
    <t>リザルト</t>
    <phoneticPr fontId="1"/>
  </si>
  <si>
    <t>ランキング</t>
  </si>
  <si>
    <t>ランキング</t>
    <phoneticPr fontId="1"/>
  </si>
  <si>
    <t>チュートリアル</t>
  </si>
  <si>
    <t>チュートリアル</t>
    <phoneticPr fontId="1"/>
  </si>
  <si>
    <t>ポーズ</t>
    <phoneticPr fontId="1"/>
  </si>
  <si>
    <t>チュートリアル</t>
    <phoneticPr fontId="1"/>
  </si>
  <si>
    <t>チュートリアル画面</t>
    <rPh sb="7" eb="9">
      <t>ガメン</t>
    </rPh>
    <phoneticPr fontId="1"/>
  </si>
  <si>
    <t>ページ変更画面</t>
    <rPh sb="3" eb="5">
      <t>ヘンコウ</t>
    </rPh>
    <rPh sb="5" eb="7">
      <t>ガメン</t>
    </rPh>
    <phoneticPr fontId="1"/>
  </si>
  <si>
    <t>操作方法など記載</t>
    <rPh sb="0" eb="2">
      <t>ソウサ</t>
    </rPh>
    <rPh sb="2" eb="4">
      <t>ホウホウ</t>
    </rPh>
    <rPh sb="6" eb="8">
      <t>キサイ</t>
    </rPh>
    <phoneticPr fontId="1"/>
  </si>
  <si>
    <t>ページがあった場合の</t>
    <rPh sb="7" eb="9">
      <t>バアイ</t>
    </rPh>
    <phoneticPr fontId="1"/>
  </si>
  <si>
    <t>押すと点滅させる</t>
    <rPh sb="0" eb="1">
      <t>オ</t>
    </rPh>
    <rPh sb="3" eb="5">
      <t>テンメツ</t>
    </rPh>
    <phoneticPr fontId="1"/>
  </si>
  <si>
    <t>タイトルロゴ</t>
    <phoneticPr fontId="1"/>
  </si>
  <si>
    <t>葉っぱ</t>
    <rPh sb="0" eb="1">
      <t>ハ</t>
    </rPh>
    <phoneticPr fontId="1"/>
  </si>
  <si>
    <t>1人で遊ぶ</t>
    <rPh sb="1" eb="2">
      <t>ニン</t>
    </rPh>
    <rPh sb="3" eb="4">
      <t>アソ</t>
    </rPh>
    <phoneticPr fontId="1"/>
  </si>
  <si>
    <t>みんなで遊ぶ</t>
    <rPh sb="4" eb="5">
      <t>アソ</t>
    </rPh>
    <phoneticPr fontId="1"/>
  </si>
  <si>
    <t>選択操作指示</t>
    <rPh sb="0" eb="2">
      <t>センタク</t>
    </rPh>
    <rPh sb="2" eb="4">
      <t>ソウサ</t>
    </rPh>
    <rPh sb="4" eb="6">
      <t>シジ</t>
    </rPh>
    <phoneticPr fontId="1"/>
  </si>
  <si>
    <t>モードの詳細</t>
    <rPh sb="4" eb="6">
      <t>ショウサイ</t>
    </rPh>
    <phoneticPr fontId="1"/>
  </si>
  <si>
    <t>８体のキャラアイコン</t>
    <rPh sb="1" eb="2">
      <t>タイ</t>
    </rPh>
    <phoneticPr fontId="1"/>
  </si>
  <si>
    <t>選択枠</t>
    <rPh sb="0" eb="2">
      <t>センタク</t>
    </rPh>
    <rPh sb="2" eb="3">
      <t>ワク</t>
    </rPh>
    <phoneticPr fontId="1"/>
  </si>
  <si>
    <t>選択キャラ</t>
    <rPh sb="0" eb="2">
      <t>センタク</t>
    </rPh>
    <phoneticPr fontId="1"/>
  </si>
  <si>
    <t>キャラ詳細</t>
    <rPh sb="3" eb="5">
      <t>ショウサイ</t>
    </rPh>
    <phoneticPr fontId="1"/>
  </si>
  <si>
    <t>キャラ選択再確認</t>
    <rPh sb="3" eb="5">
      <t>センタク</t>
    </rPh>
    <rPh sb="5" eb="8">
      <t>サイカクニン</t>
    </rPh>
    <phoneticPr fontId="1"/>
  </si>
  <si>
    <t>レース開始のカウント</t>
    <rPh sb="3" eb="5">
      <t>カイシ</t>
    </rPh>
    <phoneticPr fontId="1"/>
  </si>
  <si>
    <t>持ち物スロット枠</t>
    <rPh sb="0" eb="1">
      <t>モ</t>
    </rPh>
    <rPh sb="2" eb="3">
      <t>モノ</t>
    </rPh>
    <rPh sb="7" eb="8">
      <t>ワク</t>
    </rPh>
    <phoneticPr fontId="1"/>
  </si>
  <si>
    <t>CPUかプレイヤーか</t>
    <phoneticPr fontId="1"/>
  </si>
  <si>
    <t>後ろからの攻撃</t>
    <rPh sb="0" eb="1">
      <t>ウシ</t>
    </rPh>
    <rPh sb="5" eb="7">
      <t>コウゲキ</t>
    </rPh>
    <phoneticPr fontId="1"/>
  </si>
  <si>
    <t>順位</t>
    <rPh sb="0" eb="2">
      <t>ジュンイ</t>
    </rPh>
    <phoneticPr fontId="1"/>
  </si>
  <si>
    <t>ミニマップ</t>
    <phoneticPr fontId="1"/>
  </si>
  <si>
    <t>位置アイコン</t>
    <rPh sb="0" eb="2">
      <t>イチ</t>
    </rPh>
    <phoneticPr fontId="1"/>
  </si>
  <si>
    <t>卵成長数値</t>
    <rPh sb="0" eb="1">
      <t>タマゴ</t>
    </rPh>
    <rPh sb="1" eb="3">
      <t>セイチョウ</t>
    </rPh>
    <rPh sb="3" eb="5">
      <t>スウチ</t>
    </rPh>
    <phoneticPr fontId="1"/>
  </si>
  <si>
    <t>薄い背景</t>
    <rPh sb="0" eb="1">
      <t>ウス</t>
    </rPh>
    <rPh sb="2" eb="4">
      <t>ハイケイ</t>
    </rPh>
    <phoneticPr fontId="1"/>
  </si>
  <si>
    <t>しっかりとした背景</t>
    <rPh sb="7" eb="9">
      <t>ハイケイ</t>
    </rPh>
    <phoneticPr fontId="1"/>
  </si>
  <si>
    <t>ページめくるアイコン</t>
    <phoneticPr fontId="1"/>
  </si>
  <si>
    <t>「〇位」</t>
    <rPh sb="2" eb="3">
      <t>イ</t>
    </rPh>
    <phoneticPr fontId="1"/>
  </si>
  <si>
    <t>「1位」</t>
    <rPh sb="2" eb="3">
      <t>イ</t>
    </rPh>
    <phoneticPr fontId="1"/>
  </si>
  <si>
    <t>「2位」</t>
    <rPh sb="2" eb="3">
      <t>イ</t>
    </rPh>
    <phoneticPr fontId="1"/>
  </si>
  <si>
    <t>「3位」</t>
    <rPh sb="2" eb="3">
      <t>イ</t>
    </rPh>
    <phoneticPr fontId="1"/>
  </si>
  <si>
    <t>レース終了合図</t>
    <rPh sb="3" eb="5">
      <t>シュウリョウ</t>
    </rPh>
    <rPh sb="5" eb="7">
      <t>アイズ</t>
    </rPh>
    <phoneticPr fontId="1"/>
  </si>
  <si>
    <t>全体のランキング</t>
    <rPh sb="0" eb="2">
      <t>ゼンタイ</t>
    </rPh>
    <phoneticPr fontId="1"/>
  </si>
  <si>
    <t>CUPかプレイヤーか</t>
    <phoneticPr fontId="1"/>
  </si>
  <si>
    <t>キャラアイコン</t>
    <phoneticPr fontId="1"/>
  </si>
  <si>
    <t>もう一度レース</t>
    <rPh sb="2" eb="4">
      <t>イチド</t>
    </rPh>
    <phoneticPr fontId="1"/>
  </si>
  <si>
    <t>キャラを変更</t>
    <rPh sb="4" eb="6">
      <t>ヘンコウ</t>
    </rPh>
    <phoneticPr fontId="1"/>
  </si>
  <si>
    <t>PAUSE中</t>
    <rPh sb="5" eb="6">
      <t>チュウ</t>
    </rPh>
    <phoneticPr fontId="1"/>
  </si>
  <si>
    <t>レースを再開</t>
    <rPh sb="4" eb="6">
      <t>サイカイ</t>
    </rPh>
    <phoneticPr fontId="1"/>
  </si>
  <si>
    <t>レースを最初から</t>
    <rPh sb="4" eb="6">
      <t>サイショ</t>
    </rPh>
    <phoneticPr fontId="1"/>
  </si>
  <si>
    <t>選択アイコン</t>
    <rPh sb="0" eb="2">
      <t>センタク</t>
    </rPh>
    <phoneticPr fontId="1"/>
  </si>
  <si>
    <t>点滅させて、押すと早くなる</t>
    <rPh sb="0" eb="2">
      <t>テンメツ</t>
    </rPh>
    <rPh sb="6" eb="7">
      <t>オ</t>
    </rPh>
    <rPh sb="9" eb="10">
      <t>ハヤ</t>
    </rPh>
    <phoneticPr fontId="1"/>
  </si>
  <si>
    <t>出てくるときは勢いよく出す</t>
    <rPh sb="0" eb="1">
      <t>デ</t>
    </rPh>
    <rPh sb="7" eb="8">
      <t>イキオ</t>
    </rPh>
    <rPh sb="11" eb="12">
      <t>ダ</t>
    </rPh>
    <phoneticPr fontId="1"/>
  </si>
  <si>
    <t>画面を軽く漂う程度に振らせる</t>
    <rPh sb="0" eb="2">
      <t>ガメン</t>
    </rPh>
    <rPh sb="3" eb="4">
      <t>カル</t>
    </rPh>
    <rPh sb="5" eb="6">
      <t>タダヨ</t>
    </rPh>
    <rPh sb="7" eb="9">
      <t>テイド</t>
    </rPh>
    <rPh sb="10" eb="11">
      <t>フ</t>
    </rPh>
    <phoneticPr fontId="1"/>
  </si>
  <si>
    <t>1人用</t>
    <rPh sb="1" eb="3">
      <t>ニンヨウ</t>
    </rPh>
    <phoneticPr fontId="1"/>
  </si>
  <si>
    <t>２～4人用</t>
    <rPh sb="3" eb="4">
      <t>ニン</t>
    </rPh>
    <rPh sb="4" eb="5">
      <t>ヨウ</t>
    </rPh>
    <phoneticPr fontId="1"/>
  </si>
  <si>
    <t>リモコン操作←,→で選択切り替え</t>
    <rPh sb="4" eb="6">
      <t>ソウサ</t>
    </rPh>
    <rPh sb="10" eb="12">
      <t>センタク</t>
    </rPh>
    <rPh sb="12" eb="13">
      <t>キ</t>
    </rPh>
    <rPh sb="14" eb="15">
      <t>カ</t>
    </rPh>
    <phoneticPr fontId="1"/>
  </si>
  <si>
    <t>何をするモードなのかの詳細</t>
    <rPh sb="0" eb="1">
      <t>ナニ</t>
    </rPh>
    <rPh sb="11" eb="13">
      <t>ショウサイ</t>
    </rPh>
    <phoneticPr fontId="1"/>
  </si>
  <si>
    <t>キャラを３Dで出す</t>
    <rPh sb="7" eb="8">
      <t>ダ</t>
    </rPh>
    <phoneticPr fontId="1"/>
  </si>
  <si>
    <t>どのキャラを選択しているかわかるよう</t>
    <rPh sb="6" eb="8">
      <t>センタク</t>
    </rPh>
    <phoneticPr fontId="1"/>
  </si>
  <si>
    <t>今現在どのキャラを選んでいるか</t>
    <rPh sb="0" eb="3">
      <t>イマゲンザイ</t>
    </rPh>
    <rPh sb="9" eb="10">
      <t>エラ</t>
    </rPh>
    <phoneticPr fontId="1"/>
  </si>
  <si>
    <t>そのキャラはどんなキャラか</t>
    <phoneticPr fontId="1"/>
  </si>
  <si>
    <t>そのキャラで本当に大丈夫かどうか</t>
    <rPh sb="6" eb="8">
      <t>ホントウ</t>
    </rPh>
    <rPh sb="9" eb="12">
      <t>ダイジョウブ</t>
    </rPh>
    <phoneticPr fontId="1"/>
  </si>
  <si>
    <t>操作方法,アイテム,目的</t>
    <rPh sb="0" eb="2">
      <t>ソウサ</t>
    </rPh>
    <rPh sb="2" eb="4">
      <t>ホウホウ</t>
    </rPh>
    <rPh sb="10" eb="12">
      <t>モクテキ</t>
    </rPh>
    <phoneticPr fontId="1"/>
  </si>
  <si>
    <t>十字キーのアイコン</t>
    <rPh sb="0" eb="2">
      <t>ジュウジ</t>
    </rPh>
    <phoneticPr fontId="1"/>
  </si>
  <si>
    <t>３２１GOの順番で出す</t>
    <rPh sb="6" eb="8">
      <t>ジュンバン</t>
    </rPh>
    <rPh sb="9" eb="10">
      <t>ダ</t>
    </rPh>
    <phoneticPr fontId="1"/>
  </si>
  <si>
    <t>敵が重なると半透明に</t>
    <rPh sb="0" eb="1">
      <t>テキ</t>
    </rPh>
    <rPh sb="2" eb="3">
      <t>カサ</t>
    </rPh>
    <rPh sb="6" eb="9">
      <t>ハントウメイ</t>
    </rPh>
    <phoneticPr fontId="1"/>
  </si>
  <si>
    <t>敵の判断</t>
    <rPh sb="0" eb="1">
      <t>テキ</t>
    </rPh>
    <rPh sb="2" eb="4">
      <t>ハンダン</t>
    </rPh>
    <phoneticPr fontId="1"/>
  </si>
  <si>
    <t>追尾や加速に付ける</t>
    <rPh sb="0" eb="2">
      <t>ツイビ</t>
    </rPh>
    <rPh sb="3" eb="5">
      <t>カソク</t>
    </rPh>
    <rPh sb="6" eb="7">
      <t>ツ</t>
    </rPh>
    <phoneticPr fontId="1"/>
  </si>
  <si>
    <t>邪魔にならないよう半透明に</t>
    <rPh sb="0" eb="2">
      <t>ジャマ</t>
    </rPh>
    <rPh sb="9" eb="12">
      <t>ハントウメイ</t>
    </rPh>
    <phoneticPr fontId="1"/>
  </si>
  <si>
    <t>ミニマップの上に置く</t>
    <rPh sb="6" eb="7">
      <t>ウエ</t>
    </rPh>
    <rPh sb="8" eb="9">
      <t>オ</t>
    </rPh>
    <phoneticPr fontId="1"/>
  </si>
  <si>
    <t>時間経過,同じ食べ物を食べ時に増加</t>
    <rPh sb="0" eb="2">
      <t>ジカン</t>
    </rPh>
    <rPh sb="2" eb="4">
      <t>ケイカ</t>
    </rPh>
    <rPh sb="5" eb="6">
      <t>オナ</t>
    </rPh>
    <rPh sb="7" eb="8">
      <t>タ</t>
    </rPh>
    <rPh sb="9" eb="10">
      <t>モノ</t>
    </rPh>
    <rPh sb="11" eb="12">
      <t>タ</t>
    </rPh>
    <rPh sb="13" eb="14">
      <t>トキ</t>
    </rPh>
    <rPh sb="15" eb="17">
      <t>ゾウカ</t>
    </rPh>
    <phoneticPr fontId="1"/>
  </si>
  <si>
    <t>そこまで</t>
    <phoneticPr fontId="1"/>
  </si>
  <si>
    <t>数値と漢字を別々に</t>
    <rPh sb="0" eb="2">
      <t>スウチ</t>
    </rPh>
    <rPh sb="3" eb="5">
      <t>カンジ</t>
    </rPh>
    <rPh sb="6" eb="8">
      <t>ベツベツ</t>
    </rPh>
    <phoneticPr fontId="1"/>
  </si>
  <si>
    <t>1位は金</t>
    <rPh sb="1" eb="2">
      <t>イ</t>
    </rPh>
    <rPh sb="3" eb="4">
      <t>キン</t>
    </rPh>
    <phoneticPr fontId="1"/>
  </si>
  <si>
    <t>2位は銀</t>
    <rPh sb="1" eb="2">
      <t>イ</t>
    </rPh>
    <rPh sb="3" eb="4">
      <t>ギン</t>
    </rPh>
    <phoneticPr fontId="1"/>
  </si>
  <si>
    <t>3位は銅</t>
    <rPh sb="1" eb="2">
      <t>イ</t>
    </rPh>
    <rPh sb="3" eb="4">
      <t>ドウ</t>
    </rPh>
    <phoneticPr fontId="1"/>
  </si>
  <si>
    <t>画面サイドから噴射させひらひらさせる</t>
    <rPh sb="0" eb="2">
      <t>ガメン</t>
    </rPh>
    <rPh sb="7" eb="9">
      <t>フンシャ</t>
    </rPh>
    <phoneticPr fontId="1"/>
  </si>
  <si>
    <t>1~8位までの順位の表示</t>
    <rPh sb="3" eb="4">
      <t>イ</t>
    </rPh>
    <rPh sb="7" eb="9">
      <t>ジュンイ</t>
    </rPh>
    <rPh sb="10" eb="12">
      <t>ヒョウジ</t>
    </rPh>
    <phoneticPr fontId="1"/>
  </si>
  <si>
    <t>キャラアイコンの上にCPUかプレイヤー</t>
    <rPh sb="8" eb="9">
      <t>ウエ</t>
    </rPh>
    <phoneticPr fontId="1"/>
  </si>
  <si>
    <t>説明通り</t>
    <rPh sb="0" eb="2">
      <t>セツメイ</t>
    </rPh>
    <rPh sb="2" eb="3">
      <t>ドオ</t>
    </rPh>
    <phoneticPr fontId="1"/>
  </si>
  <si>
    <t>右側に軽い操作説明</t>
    <rPh sb="0" eb="2">
      <t>ミギガワ</t>
    </rPh>
    <rPh sb="3" eb="4">
      <t>カル</t>
    </rPh>
    <rPh sb="5" eb="7">
      <t>ソウサ</t>
    </rPh>
    <rPh sb="7" eb="9">
      <t>セツメイ</t>
    </rPh>
    <phoneticPr fontId="1"/>
  </si>
  <si>
    <t>矢印アイコン</t>
    <rPh sb="0" eb="2">
      <t>ヤジルシ</t>
    </rPh>
    <phoneticPr fontId="1"/>
  </si>
  <si>
    <t>全部の工程数</t>
    <rPh sb="0" eb="2">
      <t>ゼンブ</t>
    </rPh>
    <rPh sb="3" eb="6">
      <t>コウテイスウ</t>
    </rPh>
    <phoneticPr fontId="1"/>
  </si>
  <si>
    <t>PressButton</t>
    <phoneticPr fontId="1"/>
  </si>
  <si>
    <t>達成した工程数</t>
    <rPh sb="0" eb="2">
      <t>タッセイ</t>
    </rPh>
    <rPh sb="4" eb="6">
      <t>コウテイ</t>
    </rPh>
    <rPh sb="6" eb="7">
      <t>スウ</t>
    </rPh>
    <phoneticPr fontId="1"/>
  </si>
  <si>
    <t>全体進行率</t>
    <rPh sb="0" eb="5">
      <t>ゼンタイシンコウリツ</t>
    </rPh>
    <phoneticPr fontId="1"/>
  </si>
  <si>
    <t>不明</t>
    <rPh sb="0" eb="2">
      <t>フメイ</t>
    </rPh>
    <phoneticPr fontId="1"/>
  </si>
  <si>
    <t>⇐メンテ中</t>
    <rPh sb="4" eb="5">
      <t>チュウ</t>
    </rPh>
    <phoneticPr fontId="1"/>
  </si>
  <si>
    <t>木</t>
    <rPh sb="0" eb="1">
      <t>キ</t>
    </rPh>
    <phoneticPr fontId="1"/>
  </si>
  <si>
    <t>柵</t>
    <rPh sb="0" eb="1">
      <t>サク</t>
    </rPh>
    <phoneticPr fontId="1"/>
  </si>
  <si>
    <t>石ころ</t>
    <rPh sb="0" eb="1">
      <t>イシ</t>
    </rPh>
    <phoneticPr fontId="1"/>
  </si>
  <si>
    <t>岩</t>
    <rPh sb="0" eb="1">
      <t>イワ</t>
    </rPh>
    <phoneticPr fontId="1"/>
  </si>
  <si>
    <t>木の枝</t>
    <rPh sb="0" eb="1">
      <t>キ</t>
    </rPh>
    <rPh sb="2" eb="3">
      <t>エダ</t>
    </rPh>
    <phoneticPr fontId="1"/>
  </si>
  <si>
    <t>木の幹</t>
    <rPh sb="0" eb="1">
      <t>キ</t>
    </rPh>
    <rPh sb="2" eb="3">
      <t>ミキ</t>
    </rPh>
    <phoneticPr fontId="1"/>
  </si>
  <si>
    <t>オブジェクト</t>
    <phoneticPr fontId="1"/>
  </si>
  <si>
    <t>卵</t>
    <rPh sb="0" eb="1">
      <t>タマゴ</t>
    </rPh>
    <phoneticPr fontId="1"/>
  </si>
  <si>
    <t>ひよこ</t>
    <phoneticPr fontId="1"/>
  </si>
  <si>
    <t>ニワトリ</t>
    <phoneticPr fontId="1"/>
  </si>
  <si>
    <t>アイテム</t>
    <phoneticPr fontId="1"/>
  </si>
  <si>
    <t>葉っぱのエフェクトをつける</t>
    <rPh sb="0" eb="1">
      <t>ハ</t>
    </rPh>
    <phoneticPr fontId="1"/>
  </si>
  <si>
    <t>ジャンプして超えたり、川の上に置く</t>
    <rPh sb="6" eb="7">
      <t>コ</t>
    </rPh>
    <rPh sb="11" eb="12">
      <t>カワ</t>
    </rPh>
    <rPh sb="13" eb="14">
      <t>ウエ</t>
    </rPh>
    <rPh sb="15" eb="16">
      <t>オ</t>
    </rPh>
    <phoneticPr fontId="1"/>
  </si>
  <si>
    <t>当たり判定はなくてもいいかも</t>
    <rPh sb="0" eb="1">
      <t>ア</t>
    </rPh>
    <rPh sb="3" eb="5">
      <t>ハンテイ</t>
    </rPh>
    <phoneticPr fontId="1"/>
  </si>
  <si>
    <t>1位2位3位がランキングで乗るやつ</t>
    <rPh sb="1" eb="2">
      <t>イ</t>
    </rPh>
    <rPh sb="3" eb="4">
      <t>イ</t>
    </rPh>
    <rPh sb="5" eb="6">
      <t>イ</t>
    </rPh>
    <rPh sb="13" eb="14">
      <t>ノ</t>
    </rPh>
    <phoneticPr fontId="1"/>
  </si>
  <si>
    <t>色は3種類</t>
    <rPh sb="0" eb="1">
      <t>イロ</t>
    </rPh>
    <rPh sb="3" eb="5">
      <t>シュルイ</t>
    </rPh>
    <phoneticPr fontId="1"/>
  </si>
  <si>
    <t>13パーツ</t>
    <phoneticPr fontId="1"/>
  </si>
  <si>
    <t>8パーツか7パーツ</t>
    <phoneticPr fontId="1"/>
  </si>
  <si>
    <t>肉,ぶどう,トウモロコシ</t>
    <rPh sb="0" eb="1">
      <t>ニク</t>
    </rPh>
    <phoneticPr fontId="1"/>
  </si>
  <si>
    <t>ギミック</t>
    <phoneticPr fontId="1"/>
  </si>
  <si>
    <t>池</t>
    <rPh sb="0" eb="1">
      <t>イケ</t>
    </rPh>
    <phoneticPr fontId="1"/>
  </si>
  <si>
    <t>泥</t>
    <rPh sb="0" eb="1">
      <t>ドロ</t>
    </rPh>
    <phoneticPr fontId="1"/>
  </si>
  <si>
    <t>転がる岩</t>
    <rPh sb="0" eb="1">
      <t>コロ</t>
    </rPh>
    <rPh sb="3" eb="4">
      <t>イワ</t>
    </rPh>
    <phoneticPr fontId="1"/>
  </si>
  <si>
    <t>水たまり</t>
    <rPh sb="0" eb="1">
      <t>ミズ</t>
    </rPh>
    <phoneticPr fontId="1"/>
  </si>
  <si>
    <t>落ちるとリスポーン</t>
    <rPh sb="0" eb="1">
      <t>オ</t>
    </rPh>
    <phoneticPr fontId="1"/>
  </si>
  <si>
    <t>足が遅くなる</t>
    <rPh sb="0" eb="1">
      <t>アシ</t>
    </rPh>
    <rPh sb="2" eb="3">
      <t>オソ</t>
    </rPh>
    <phoneticPr fontId="1"/>
  </si>
  <si>
    <t>当たるとスピン速度DOWN</t>
    <rPh sb="0" eb="1">
      <t>ア</t>
    </rPh>
    <rPh sb="7" eb="9">
      <t>ソクド</t>
    </rPh>
    <phoneticPr fontId="1"/>
  </si>
  <si>
    <t>ニュートラル</t>
    <phoneticPr fontId="1"/>
  </si>
  <si>
    <t>歩く</t>
    <rPh sb="0" eb="1">
      <t>アル</t>
    </rPh>
    <phoneticPr fontId="1"/>
  </si>
  <si>
    <t>ジャンプ</t>
    <phoneticPr fontId="1"/>
  </si>
  <si>
    <t>足で攻撃</t>
    <rPh sb="0" eb="1">
      <t>アシ</t>
    </rPh>
    <rPh sb="2" eb="4">
      <t>コウゲキ</t>
    </rPh>
    <phoneticPr fontId="1"/>
  </si>
  <si>
    <t>翼で攻撃</t>
    <rPh sb="0" eb="1">
      <t>ツバサ</t>
    </rPh>
    <rPh sb="2" eb="4">
      <t>コウゲキ</t>
    </rPh>
    <phoneticPr fontId="1"/>
  </si>
  <si>
    <t>卵,ひよこを投げる</t>
    <rPh sb="0" eb="1">
      <t>タマゴ</t>
    </rPh>
    <rPh sb="6" eb="7">
      <t>ナ</t>
    </rPh>
    <phoneticPr fontId="1"/>
  </si>
  <si>
    <t>拍手</t>
    <rPh sb="0" eb="2">
      <t>ハクシュ</t>
    </rPh>
    <phoneticPr fontId="1"/>
  </si>
  <si>
    <t>入賞者</t>
    <rPh sb="0" eb="3">
      <t>ニュウショウシャ</t>
    </rPh>
    <phoneticPr fontId="1"/>
  </si>
  <si>
    <t>ダメージ</t>
    <phoneticPr fontId="1"/>
  </si>
  <si>
    <t>羽が少し動いてる感じ</t>
    <rPh sb="0" eb="1">
      <t>ハネ</t>
    </rPh>
    <rPh sb="2" eb="3">
      <t>スコ</t>
    </rPh>
    <rPh sb="4" eb="5">
      <t>ウゴ</t>
    </rPh>
    <rPh sb="8" eb="9">
      <t>カン</t>
    </rPh>
    <phoneticPr fontId="1"/>
  </si>
  <si>
    <t>歩くと走るを一緒にしちゃう</t>
    <rPh sb="0" eb="1">
      <t>アル</t>
    </rPh>
    <rPh sb="3" eb="4">
      <t>ハシ</t>
    </rPh>
    <rPh sb="6" eb="8">
      <t>イッショ</t>
    </rPh>
    <phoneticPr fontId="1"/>
  </si>
  <si>
    <t>羽をパタパタ</t>
    <rPh sb="0" eb="1">
      <t>ハネ</t>
    </rPh>
    <phoneticPr fontId="1"/>
  </si>
  <si>
    <t>片足でける</t>
    <rPh sb="0" eb="2">
      <t>カタアシ</t>
    </rPh>
    <phoneticPr fontId="1"/>
  </si>
  <si>
    <t>方羽で叩く</t>
    <rPh sb="0" eb="1">
      <t>カタ</t>
    </rPh>
    <rPh sb="1" eb="2">
      <t>ハネ</t>
    </rPh>
    <rPh sb="3" eb="4">
      <t>ハタ</t>
    </rPh>
    <phoneticPr fontId="1"/>
  </si>
  <si>
    <t>手を振っている感じ</t>
    <rPh sb="0" eb="1">
      <t>テ</t>
    </rPh>
    <rPh sb="2" eb="3">
      <t>フ</t>
    </rPh>
    <rPh sb="7" eb="8">
      <t>カン</t>
    </rPh>
    <phoneticPr fontId="1"/>
  </si>
  <si>
    <t>目が×になる感じ</t>
    <rPh sb="0" eb="1">
      <t>メ</t>
    </rPh>
    <rPh sb="6" eb="7">
      <t>カン</t>
    </rPh>
    <phoneticPr fontId="1"/>
  </si>
  <si>
    <t>モデル</t>
    <phoneticPr fontId="1"/>
  </si>
  <si>
    <t>13パーツ</t>
    <phoneticPr fontId="1"/>
  </si>
  <si>
    <t>コスチューム</t>
    <phoneticPr fontId="1"/>
  </si>
  <si>
    <t>9種類</t>
    <rPh sb="1" eb="3">
      <t>シュルイ</t>
    </rPh>
    <phoneticPr fontId="1"/>
  </si>
  <si>
    <t>導入</t>
    <rPh sb="0" eb="2">
      <t>ドウニュウ</t>
    </rPh>
    <phoneticPr fontId="1"/>
  </si>
  <si>
    <t>タイトルBGM</t>
    <phoneticPr fontId="1"/>
  </si>
  <si>
    <t>BGM</t>
    <phoneticPr fontId="1"/>
  </si>
  <si>
    <t>ゲームBGM１</t>
    <phoneticPr fontId="1"/>
  </si>
  <si>
    <t>リザルトBGM</t>
    <phoneticPr fontId="1"/>
  </si>
  <si>
    <t>キャラ選択BGM</t>
    <rPh sb="3" eb="5">
      <t>センタク</t>
    </rPh>
    <phoneticPr fontId="1"/>
  </si>
  <si>
    <t>ゲームBGM２</t>
    <phoneticPr fontId="1"/>
  </si>
  <si>
    <t>ランキングBGM</t>
    <phoneticPr fontId="1"/>
  </si>
  <si>
    <t>明るい感じの曲</t>
    <rPh sb="0" eb="1">
      <t>アカ</t>
    </rPh>
    <rPh sb="3" eb="4">
      <t>カン</t>
    </rPh>
    <rPh sb="6" eb="7">
      <t>キョク</t>
    </rPh>
    <phoneticPr fontId="1"/>
  </si>
  <si>
    <t>SE</t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</si>
  <si>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</si>
  <si>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</si>
  <si>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走る音</t>
    <rPh sb="0" eb="1">
      <t>ハシ</t>
    </rPh>
    <rPh sb="2" eb="3">
      <t>オト</t>
    </rPh>
    <phoneticPr fontId="1"/>
  </si>
  <si>
    <t>ダメージを食らう音</t>
    <rPh sb="5" eb="6">
      <t>ク</t>
    </rPh>
    <rPh sb="8" eb="9">
      <t>オト</t>
    </rPh>
    <phoneticPr fontId="1"/>
  </si>
  <si>
    <t>卵が割れる音</t>
    <rPh sb="0" eb="1">
      <t>タマゴ</t>
    </rPh>
    <rPh sb="2" eb="3">
      <t>ワ</t>
    </rPh>
    <rPh sb="5" eb="6">
      <t>オト</t>
    </rPh>
    <phoneticPr fontId="1"/>
  </si>
  <si>
    <t>水たまりに入る音</t>
    <rPh sb="0" eb="1">
      <t>ミズ</t>
    </rPh>
    <rPh sb="5" eb="6">
      <t>ハイ</t>
    </rPh>
    <rPh sb="7" eb="8">
      <t>オト</t>
    </rPh>
    <phoneticPr fontId="1"/>
  </si>
  <si>
    <t>泥に入る音</t>
    <rPh sb="0" eb="1">
      <t>ドロ</t>
    </rPh>
    <rPh sb="2" eb="3">
      <t>ハイ</t>
    </rPh>
    <rPh sb="4" eb="5">
      <t>オト</t>
    </rPh>
    <phoneticPr fontId="1"/>
  </si>
  <si>
    <t>ひよこの音</t>
    <rPh sb="4" eb="5">
      <t>オト</t>
    </rPh>
    <phoneticPr fontId="1"/>
  </si>
  <si>
    <t>ひよこが爆発する音</t>
    <rPh sb="4" eb="6">
      <t>バクハツ</t>
    </rPh>
    <rPh sb="8" eb="9">
      <t>オト</t>
    </rPh>
    <phoneticPr fontId="1"/>
  </si>
  <si>
    <t>蹴ったる殴る音</t>
    <rPh sb="0" eb="1">
      <t>ケ</t>
    </rPh>
    <rPh sb="4" eb="5">
      <t>ナグ</t>
    </rPh>
    <rPh sb="6" eb="7">
      <t>オト</t>
    </rPh>
    <phoneticPr fontId="1"/>
  </si>
  <si>
    <t>ロケットの加速の音</t>
    <rPh sb="5" eb="7">
      <t>カソク</t>
    </rPh>
    <rPh sb="8" eb="9">
      <t>オト</t>
    </rPh>
    <phoneticPr fontId="1"/>
  </si>
  <si>
    <t>スタート時のカウントダウン音</t>
    <rPh sb="4" eb="5">
      <t>ジ</t>
    </rPh>
    <rPh sb="13" eb="14">
      <t>オン</t>
    </rPh>
    <phoneticPr fontId="1"/>
  </si>
  <si>
    <t>GOの時の音</t>
    <rPh sb="3" eb="4">
      <t>トキ</t>
    </rPh>
    <rPh sb="5" eb="6">
      <t>オト</t>
    </rPh>
    <phoneticPr fontId="1"/>
  </si>
  <si>
    <t>ゴールした時の音</t>
    <rPh sb="5" eb="6">
      <t>トキ</t>
    </rPh>
    <rPh sb="7" eb="8">
      <t>オト</t>
    </rPh>
    <phoneticPr fontId="1"/>
  </si>
  <si>
    <t>拍手の音</t>
    <rPh sb="0" eb="2">
      <t>ハクシュ</t>
    </rPh>
    <rPh sb="3" eb="4">
      <t>オト</t>
    </rPh>
    <phoneticPr fontId="1"/>
  </si>
  <si>
    <t>水に落ちる音</t>
    <rPh sb="0" eb="1">
      <t>ミズ</t>
    </rPh>
    <rPh sb="2" eb="3">
      <t>オ</t>
    </rPh>
    <rPh sb="5" eb="6">
      <t>オト</t>
    </rPh>
    <phoneticPr fontId="1"/>
  </si>
  <si>
    <t>スピンする音</t>
    <rPh sb="5" eb="6">
      <t>オト</t>
    </rPh>
    <phoneticPr fontId="1"/>
  </si>
  <si>
    <t>デバフの音</t>
    <rPh sb="4" eb="5">
      <t>オト</t>
    </rPh>
    <phoneticPr fontId="1"/>
  </si>
  <si>
    <t>紙吹雪が出る音</t>
    <rPh sb="0" eb="3">
      <t>カミフブキ</t>
    </rPh>
    <rPh sb="4" eb="5">
      <t>デ</t>
    </rPh>
    <rPh sb="6" eb="7">
      <t>オト</t>
    </rPh>
    <phoneticPr fontId="1"/>
  </si>
  <si>
    <t>ランキングがでる音</t>
    <rPh sb="8" eb="9">
      <t>オト</t>
    </rPh>
    <phoneticPr fontId="1"/>
  </si>
  <si>
    <t>攻撃が近づく音</t>
    <rPh sb="0" eb="2">
      <t>コウゲキ</t>
    </rPh>
    <rPh sb="3" eb="4">
      <t>チカ</t>
    </rPh>
    <rPh sb="6" eb="7">
      <t>オト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</si>
</sst>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>
      <alignment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9" fontId="2" fillId="0" borderId="24" xfId="0" applyNumberFormat="1" applyFont="1" applyBorder="1" applyAlignment="1">
      <alignment horizontal="center" vertical="center"/>
    </xf>
    <xf numFmtId="9" fontId="2" fillId="0" borderId="25" xfId="0" applyNumberFormat="1" applyFont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9" fontId="2" fillId="0" borderId="2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176" fontId="2" fillId="0" borderId="5" xfId="2" applyNumberFormat="1" applyFont="1" applyBorder="1" applyAlignment="1">
      <alignment horizontal="center" vertical="center"/>
    </xf>
    <xf numFmtId="9" fontId="0" fillId="0" borderId="0" xfId="0" applyNumberFormat="1">
      <alignment vertical="center"/>
    </xf>
    <xf numFmtId="176" fontId="2" fillId="0" borderId="1" xfId="2" applyNumberFormat="1" applyFont="1" applyFill="1" applyBorder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176" fontId="2" fillId="0" borderId="13" xfId="2" applyNumberFormat="1" applyFont="1" applyBorder="1" applyAlignment="1">
      <alignment horizontal="center" vertical="center"/>
    </xf>
    <xf numFmtId="176" fontId="2" fillId="0" borderId="8" xfId="2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4" borderId="13" xfId="0" applyNumberFormat="1" applyFont="1" applyFill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148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theme="1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theme="1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theme="1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theme="1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theme="1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theme="1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theme="1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theme="1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theme="1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theme="1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theme="1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theme="1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theme="1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theme="1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theme="1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theme="1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theme="1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theme="1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theme="1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12509;&#12540;&#12474;!A1"/><Relationship Id="rId3" Type="http://schemas.openxmlformats.org/officeDocument/2006/relationships/hyperlink" Target="#&#12514;&#12540;&#12489;&#12475;&#12524;&#12463;&#12488;!A1"/><Relationship Id="rId7" Type="http://schemas.openxmlformats.org/officeDocument/2006/relationships/hyperlink" Target="#&#12521;&#12531;&#12461;&#12531;&#12464;!A1"/><Relationship Id="rId2" Type="http://schemas.openxmlformats.org/officeDocument/2006/relationships/hyperlink" Target="#&#12479;&#12452;&#12488;&#12523;!A1"/><Relationship Id="rId1" Type="http://schemas.openxmlformats.org/officeDocument/2006/relationships/hyperlink" Target="#&#12460;&#12531;&#12488;&#12481;&#12515;&#12540;&#12488;!A1"/><Relationship Id="rId6" Type="http://schemas.openxmlformats.org/officeDocument/2006/relationships/hyperlink" Target="#&#12522;&#12470;&#12523;&#12488;!A1"/><Relationship Id="rId5" Type="http://schemas.openxmlformats.org/officeDocument/2006/relationships/hyperlink" Target="#&#12461;&#12515;&#12521;&#12475;&#12524;&#12463;&#12488;!A1"/><Relationship Id="rId4" Type="http://schemas.openxmlformats.org/officeDocument/2006/relationships/hyperlink" Target="#&#12466;&#12540;&#12512;!A1"/><Relationship Id="rId9" Type="http://schemas.openxmlformats.org/officeDocument/2006/relationships/hyperlink" Target="#&#12481;&#12517;&#12540;&#12488;&#12522;&#12450;&#12523;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12460;&#12531;&#12488;&#12481;&#12515;&#12540;&#12488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12460;&#12531;&#12488;&#12481;&#12515;&#12540;&#12488;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12460;&#12531;&#12488;&#12481;&#12515;&#12540;&#12488;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12460;&#12531;&#12488;&#12481;&#12515;&#12540;&#12488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12460;&#12531;&#12488;&#12481;&#12515;&#12540;&#12488;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&#12460;&#12531;&#12488;&#12481;&#12515;&#12540;&#12488;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&#12460;&#12531;&#12488;&#12481;&#12515;&#12540;&#12488;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&#12460;&#12531;&#12488;&#12481;&#12515;&#12540;&#12488;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&#12460;&#12531;&#12488;&#12481;&#12515;&#12540;&#12488;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&#12509;&#12540;&#12474;!A1"/><Relationship Id="rId3" Type="http://schemas.openxmlformats.org/officeDocument/2006/relationships/hyperlink" Target="#&#12514;&#12540;&#12489;&#12475;&#12524;&#12463;&#12488;!A1"/><Relationship Id="rId7" Type="http://schemas.openxmlformats.org/officeDocument/2006/relationships/hyperlink" Target="#&#12521;&#12531;&#12461;&#12531;&#12464;!A1"/><Relationship Id="rId2" Type="http://schemas.openxmlformats.org/officeDocument/2006/relationships/hyperlink" Target="#&#12479;&#12452;&#12488;&#12523;!A1"/><Relationship Id="rId1" Type="http://schemas.openxmlformats.org/officeDocument/2006/relationships/hyperlink" Target="#&#12460;&#12531;&#12488;&#12481;&#12515;&#12540;&#12488;!A1"/><Relationship Id="rId6" Type="http://schemas.openxmlformats.org/officeDocument/2006/relationships/hyperlink" Target="#&#12522;&#12470;&#12523;&#12488;!A1"/><Relationship Id="rId5" Type="http://schemas.openxmlformats.org/officeDocument/2006/relationships/hyperlink" Target="#&#12461;&#12515;&#12521;&#12475;&#12524;&#12463;&#12488;!A1"/><Relationship Id="rId4" Type="http://schemas.openxmlformats.org/officeDocument/2006/relationships/hyperlink" Target="#&#12466;&#12540;&#12512;!A1"/><Relationship Id="rId9" Type="http://schemas.openxmlformats.org/officeDocument/2006/relationships/hyperlink" Target="#&#12481;&#12517;&#12540;&#12488;&#12522;&#12450;&#12523;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&#12509;&#12540;&#12474;!A1"/><Relationship Id="rId3" Type="http://schemas.openxmlformats.org/officeDocument/2006/relationships/hyperlink" Target="#&#12514;&#12540;&#12489;&#12475;&#12524;&#12463;&#12488;!A1"/><Relationship Id="rId7" Type="http://schemas.openxmlformats.org/officeDocument/2006/relationships/hyperlink" Target="#&#12521;&#12531;&#12461;&#12531;&#12464;!A1"/><Relationship Id="rId2" Type="http://schemas.openxmlformats.org/officeDocument/2006/relationships/hyperlink" Target="#&#12479;&#12452;&#12488;&#12523;!A1"/><Relationship Id="rId1" Type="http://schemas.openxmlformats.org/officeDocument/2006/relationships/hyperlink" Target="#&#12460;&#12531;&#12488;&#12481;&#12515;&#12540;&#12488;!A1"/><Relationship Id="rId6" Type="http://schemas.openxmlformats.org/officeDocument/2006/relationships/hyperlink" Target="#&#12522;&#12470;&#12523;&#12488;!A1"/><Relationship Id="rId5" Type="http://schemas.openxmlformats.org/officeDocument/2006/relationships/hyperlink" Target="#&#12461;&#12515;&#12521;&#12475;&#12524;&#12463;&#12488;!A1"/><Relationship Id="rId4" Type="http://schemas.openxmlformats.org/officeDocument/2006/relationships/hyperlink" Target="#&#12466;&#12540;&#12512;!A1"/><Relationship Id="rId9" Type="http://schemas.openxmlformats.org/officeDocument/2006/relationships/hyperlink" Target="#&#12481;&#12517;&#12540;&#12488;&#12522;&#12450;&#12523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12509;&#12540;&#12474;!A1"/><Relationship Id="rId3" Type="http://schemas.openxmlformats.org/officeDocument/2006/relationships/hyperlink" Target="#&#12514;&#12540;&#12489;&#12475;&#12524;&#12463;&#12488;!A1"/><Relationship Id="rId7" Type="http://schemas.openxmlformats.org/officeDocument/2006/relationships/hyperlink" Target="#&#12521;&#12531;&#12461;&#12531;&#12464;!A1"/><Relationship Id="rId2" Type="http://schemas.openxmlformats.org/officeDocument/2006/relationships/hyperlink" Target="#&#12479;&#12452;&#12488;&#12523;!A1"/><Relationship Id="rId1" Type="http://schemas.openxmlformats.org/officeDocument/2006/relationships/hyperlink" Target="#&#12460;&#12531;&#12488;&#12481;&#12515;&#12540;&#12488;!A1"/><Relationship Id="rId6" Type="http://schemas.openxmlformats.org/officeDocument/2006/relationships/hyperlink" Target="#&#12522;&#12470;&#12523;&#12488;!A1"/><Relationship Id="rId5" Type="http://schemas.openxmlformats.org/officeDocument/2006/relationships/hyperlink" Target="#&#12461;&#12515;&#12521;&#12475;&#12524;&#12463;&#12488;!A1"/><Relationship Id="rId4" Type="http://schemas.openxmlformats.org/officeDocument/2006/relationships/hyperlink" Target="#&#12466;&#12540;&#12512;!A1"/><Relationship Id="rId9" Type="http://schemas.openxmlformats.org/officeDocument/2006/relationships/hyperlink" Target="#&#12481;&#12517;&#12540;&#12488;&#12522;&#12450;&#12523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12509;&#12540;&#12474;!A1"/><Relationship Id="rId3" Type="http://schemas.openxmlformats.org/officeDocument/2006/relationships/hyperlink" Target="#&#12514;&#12540;&#12489;&#12475;&#12524;&#12463;&#12488;!A1"/><Relationship Id="rId7" Type="http://schemas.openxmlformats.org/officeDocument/2006/relationships/hyperlink" Target="#&#12521;&#12531;&#12461;&#12531;&#12464;!A1"/><Relationship Id="rId2" Type="http://schemas.openxmlformats.org/officeDocument/2006/relationships/hyperlink" Target="#&#12479;&#12452;&#12488;&#12523;!A1"/><Relationship Id="rId1" Type="http://schemas.openxmlformats.org/officeDocument/2006/relationships/hyperlink" Target="#&#12460;&#12531;&#12488;&#12481;&#12515;&#12540;&#12488;!A1"/><Relationship Id="rId6" Type="http://schemas.openxmlformats.org/officeDocument/2006/relationships/hyperlink" Target="#&#12522;&#12470;&#12523;&#12488;!A1"/><Relationship Id="rId5" Type="http://schemas.openxmlformats.org/officeDocument/2006/relationships/hyperlink" Target="#&#12461;&#12515;&#12521;&#12475;&#12524;&#12463;&#12488;!A1"/><Relationship Id="rId4" Type="http://schemas.openxmlformats.org/officeDocument/2006/relationships/hyperlink" Target="#&#12466;&#12540;&#12512;!A1"/><Relationship Id="rId9" Type="http://schemas.openxmlformats.org/officeDocument/2006/relationships/hyperlink" Target="#&#12481;&#12517;&#12540;&#12488;&#12522;&#12450;&#12523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12509;&#12540;&#12474;!A1"/><Relationship Id="rId3" Type="http://schemas.openxmlformats.org/officeDocument/2006/relationships/hyperlink" Target="#&#12514;&#12540;&#12489;&#12475;&#12524;&#12463;&#12488;!A1"/><Relationship Id="rId7" Type="http://schemas.openxmlformats.org/officeDocument/2006/relationships/hyperlink" Target="#&#12521;&#12531;&#12461;&#12531;&#12464;!A1"/><Relationship Id="rId2" Type="http://schemas.openxmlformats.org/officeDocument/2006/relationships/hyperlink" Target="#&#12479;&#12452;&#12488;&#12523;!A1"/><Relationship Id="rId1" Type="http://schemas.openxmlformats.org/officeDocument/2006/relationships/hyperlink" Target="#&#12460;&#12531;&#12488;&#12481;&#12515;&#12540;&#12488;!A1"/><Relationship Id="rId6" Type="http://schemas.openxmlformats.org/officeDocument/2006/relationships/hyperlink" Target="#&#12522;&#12470;&#12523;&#12488;!A1"/><Relationship Id="rId5" Type="http://schemas.openxmlformats.org/officeDocument/2006/relationships/hyperlink" Target="#&#12461;&#12515;&#12521;&#12475;&#12524;&#12463;&#12488;!A1"/><Relationship Id="rId4" Type="http://schemas.openxmlformats.org/officeDocument/2006/relationships/hyperlink" Target="#&#12466;&#12540;&#12512;!A1"/><Relationship Id="rId9" Type="http://schemas.openxmlformats.org/officeDocument/2006/relationships/hyperlink" Target="#&#12481;&#12517;&#12540;&#12488;&#12522;&#12450;&#12523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12509;&#12540;&#12474;!A1"/><Relationship Id="rId3" Type="http://schemas.openxmlformats.org/officeDocument/2006/relationships/hyperlink" Target="#&#12514;&#12540;&#12489;&#12475;&#12524;&#12463;&#12488;!A1"/><Relationship Id="rId7" Type="http://schemas.openxmlformats.org/officeDocument/2006/relationships/hyperlink" Target="#&#12521;&#12531;&#12461;&#12531;&#12464;!A1"/><Relationship Id="rId2" Type="http://schemas.openxmlformats.org/officeDocument/2006/relationships/hyperlink" Target="#&#12479;&#12452;&#12488;&#12523;!A1"/><Relationship Id="rId1" Type="http://schemas.openxmlformats.org/officeDocument/2006/relationships/hyperlink" Target="#&#12460;&#12531;&#12488;&#12481;&#12515;&#12540;&#12488;!A1"/><Relationship Id="rId6" Type="http://schemas.openxmlformats.org/officeDocument/2006/relationships/hyperlink" Target="#&#12522;&#12470;&#12523;&#12488;!A1"/><Relationship Id="rId5" Type="http://schemas.openxmlformats.org/officeDocument/2006/relationships/hyperlink" Target="#&#12461;&#12515;&#12521;&#12475;&#12524;&#12463;&#12488;!A1"/><Relationship Id="rId4" Type="http://schemas.openxmlformats.org/officeDocument/2006/relationships/hyperlink" Target="#&#12466;&#12540;&#12512;!A1"/><Relationship Id="rId9" Type="http://schemas.openxmlformats.org/officeDocument/2006/relationships/hyperlink" Target="#&#12481;&#12517;&#12540;&#12488;&#12522;&#12450;&#12523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12509;&#12540;&#12474;!A1"/><Relationship Id="rId3" Type="http://schemas.openxmlformats.org/officeDocument/2006/relationships/hyperlink" Target="#&#12514;&#12540;&#12489;&#12475;&#12524;&#12463;&#12488;!A1"/><Relationship Id="rId7" Type="http://schemas.openxmlformats.org/officeDocument/2006/relationships/hyperlink" Target="#&#12521;&#12531;&#12461;&#12531;&#12464;!A1"/><Relationship Id="rId2" Type="http://schemas.openxmlformats.org/officeDocument/2006/relationships/hyperlink" Target="#&#12479;&#12452;&#12488;&#12523;!A1"/><Relationship Id="rId1" Type="http://schemas.openxmlformats.org/officeDocument/2006/relationships/hyperlink" Target="#&#12460;&#12531;&#12488;&#12481;&#12515;&#12540;&#12488;!A1"/><Relationship Id="rId6" Type="http://schemas.openxmlformats.org/officeDocument/2006/relationships/hyperlink" Target="#&#12522;&#12470;&#12523;&#12488;!A1"/><Relationship Id="rId5" Type="http://schemas.openxmlformats.org/officeDocument/2006/relationships/hyperlink" Target="#&#12461;&#12515;&#12521;&#12475;&#12524;&#12463;&#12488;!A1"/><Relationship Id="rId4" Type="http://schemas.openxmlformats.org/officeDocument/2006/relationships/hyperlink" Target="#&#12466;&#12540;&#12512;!A1"/><Relationship Id="rId9" Type="http://schemas.openxmlformats.org/officeDocument/2006/relationships/hyperlink" Target="#&#12481;&#12517;&#12540;&#12488;&#12522;&#12450;&#12523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12460;&#12531;&#12488;&#12481;&#12515;&#12540;&#12488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</xdr:row>
      <xdr:rowOff>7620</xdr:rowOff>
    </xdr:from>
    <xdr:to>
      <xdr:col>1</xdr:col>
      <xdr:colOff>0</xdr:colOff>
      <xdr:row>11</xdr:row>
      <xdr:rowOff>0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15240" y="937260"/>
          <a:ext cx="274320" cy="15925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07ラノベPOP" panose="02000800000000000000" pitchFamily="50" charset="-128"/>
              <a:ea typeface="07ラノベPOP" panose="02000800000000000000" pitchFamily="50" charset="-128"/>
            </a:rPr>
            <a:t>戻る</a:t>
          </a:r>
          <a:endParaRPr kumimoji="1" lang="en-US" altLang="ja-JP" sz="1100">
            <a:latin typeface="07ラノベPOP" panose="02000800000000000000" pitchFamily="50" charset="-128"/>
            <a:ea typeface="07ラノベPOP" panose="02000800000000000000" pitchFamily="50" charset="-128"/>
          </a:endParaRPr>
        </a:p>
        <a:p>
          <a:pPr algn="ctr"/>
          <a:endParaRPr kumimoji="1" lang="ja-JP" altLang="en-US" sz="1100">
            <a:latin typeface="07ラノベPOP" panose="02000800000000000000" pitchFamily="50" charset="-128"/>
            <a:ea typeface="07ラノベPOP" panose="02000800000000000000" pitchFamily="50" charset="-128"/>
          </a:endParaRPr>
        </a:p>
      </xdr:txBody>
    </xdr:sp>
    <xdr:clientData/>
  </xdr:twoCellAnchor>
  <xdr:twoCellAnchor>
    <xdr:from>
      <xdr:col>14</xdr:col>
      <xdr:colOff>419100</xdr:colOff>
      <xdr:row>3</xdr:row>
      <xdr:rowOff>106680</xdr:rowOff>
    </xdr:from>
    <xdr:to>
      <xdr:col>15</xdr:col>
      <xdr:colOff>777240</xdr:colOff>
      <xdr:row>4</xdr:row>
      <xdr:rowOff>175260</xdr:rowOff>
    </xdr:to>
    <xdr:sp macro="" textlink="">
      <xdr:nvSpPr>
        <xdr:cNvPr id="69" name="正方形/長方形 68">
          <a:hlinkClick xmlns:r="http://schemas.openxmlformats.org/officeDocument/2006/relationships" r:id="rId2"/>
        </xdr:cNvPr>
        <xdr:cNvSpPr/>
      </xdr:nvSpPr>
      <xdr:spPr>
        <a:xfrm>
          <a:off x="11285220" y="807720"/>
          <a:ext cx="1257300" cy="29718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タイトル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419100</xdr:colOff>
      <xdr:row>5</xdr:row>
      <xdr:rowOff>129540</xdr:rowOff>
    </xdr:from>
    <xdr:to>
      <xdr:col>15</xdr:col>
      <xdr:colOff>777240</xdr:colOff>
      <xdr:row>6</xdr:row>
      <xdr:rowOff>198120</xdr:rowOff>
    </xdr:to>
    <xdr:sp macro="" textlink="">
      <xdr:nvSpPr>
        <xdr:cNvPr id="70" name="正方形/長方形 69">
          <a:hlinkClick xmlns:r="http://schemas.openxmlformats.org/officeDocument/2006/relationships" r:id="rId3"/>
        </xdr:cNvPr>
        <xdr:cNvSpPr/>
      </xdr:nvSpPr>
      <xdr:spPr>
        <a:xfrm>
          <a:off x="11285220" y="128778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モードセレクト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426720</xdr:colOff>
      <xdr:row>11</xdr:row>
      <xdr:rowOff>137160</xdr:rowOff>
    </xdr:from>
    <xdr:to>
      <xdr:col>15</xdr:col>
      <xdr:colOff>784860</xdr:colOff>
      <xdr:row>12</xdr:row>
      <xdr:rowOff>213360</xdr:rowOff>
    </xdr:to>
    <xdr:sp macro="" textlink="">
      <xdr:nvSpPr>
        <xdr:cNvPr id="71" name="正方形/長方形 70">
          <a:hlinkClick xmlns:r="http://schemas.openxmlformats.org/officeDocument/2006/relationships" r:id="rId4"/>
        </xdr:cNvPr>
        <xdr:cNvSpPr/>
      </xdr:nvSpPr>
      <xdr:spPr>
        <a:xfrm>
          <a:off x="11292840" y="266700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ゲーム</a:t>
          </a:r>
        </a:p>
      </xdr:txBody>
    </xdr:sp>
    <xdr:clientData/>
  </xdr:twoCellAnchor>
  <xdr:twoCellAnchor>
    <xdr:from>
      <xdr:col>14</xdr:col>
      <xdr:colOff>419100</xdr:colOff>
      <xdr:row>7</xdr:row>
      <xdr:rowOff>121920</xdr:rowOff>
    </xdr:from>
    <xdr:to>
      <xdr:col>15</xdr:col>
      <xdr:colOff>777240</xdr:colOff>
      <xdr:row>8</xdr:row>
      <xdr:rowOff>198120</xdr:rowOff>
    </xdr:to>
    <xdr:sp macro="" textlink="">
      <xdr:nvSpPr>
        <xdr:cNvPr id="72" name="正方形/長方形 71">
          <a:hlinkClick xmlns:r="http://schemas.openxmlformats.org/officeDocument/2006/relationships" r:id="rId5"/>
        </xdr:cNvPr>
        <xdr:cNvSpPr/>
      </xdr:nvSpPr>
      <xdr:spPr>
        <a:xfrm>
          <a:off x="11285220" y="173736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キャラセレクト</a:t>
          </a:r>
        </a:p>
      </xdr:txBody>
    </xdr:sp>
    <xdr:clientData/>
  </xdr:twoCellAnchor>
  <xdr:twoCellAnchor>
    <xdr:from>
      <xdr:col>14</xdr:col>
      <xdr:colOff>426720</xdr:colOff>
      <xdr:row>13</xdr:row>
      <xdr:rowOff>144780</xdr:rowOff>
    </xdr:from>
    <xdr:to>
      <xdr:col>15</xdr:col>
      <xdr:colOff>784860</xdr:colOff>
      <xdr:row>14</xdr:row>
      <xdr:rowOff>220980</xdr:rowOff>
    </xdr:to>
    <xdr:sp macro="" textlink="">
      <xdr:nvSpPr>
        <xdr:cNvPr id="73" name="正方形/長方形 72">
          <a:hlinkClick xmlns:r="http://schemas.openxmlformats.org/officeDocument/2006/relationships" r:id="rId6"/>
        </xdr:cNvPr>
        <xdr:cNvSpPr/>
      </xdr:nvSpPr>
      <xdr:spPr>
        <a:xfrm>
          <a:off x="11292840" y="313182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リザルト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434340</xdr:colOff>
      <xdr:row>15</xdr:row>
      <xdr:rowOff>144780</xdr:rowOff>
    </xdr:from>
    <xdr:to>
      <xdr:col>15</xdr:col>
      <xdr:colOff>792480</xdr:colOff>
      <xdr:row>16</xdr:row>
      <xdr:rowOff>220980</xdr:rowOff>
    </xdr:to>
    <xdr:sp macro="" textlink="">
      <xdr:nvSpPr>
        <xdr:cNvPr id="74" name="正方形/長方形 73">
          <a:hlinkClick xmlns:r="http://schemas.openxmlformats.org/officeDocument/2006/relationships" r:id="rId7"/>
        </xdr:cNvPr>
        <xdr:cNvSpPr/>
      </xdr:nvSpPr>
      <xdr:spPr>
        <a:xfrm>
          <a:off x="11300460" y="358902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ランキング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16</xdr:col>
      <xdr:colOff>129540</xdr:colOff>
      <xdr:row>9</xdr:row>
      <xdr:rowOff>144780</xdr:rowOff>
    </xdr:from>
    <xdr:to>
      <xdr:col>17</xdr:col>
      <xdr:colOff>15240</xdr:colOff>
      <xdr:row>10</xdr:row>
      <xdr:rowOff>220980</xdr:rowOff>
    </xdr:to>
    <xdr:sp macro="" textlink="">
      <xdr:nvSpPr>
        <xdr:cNvPr id="75" name="正方形/長方形 74">
          <a:hlinkClick xmlns:r="http://schemas.openxmlformats.org/officeDocument/2006/relationships" r:id="rId8"/>
        </xdr:cNvPr>
        <xdr:cNvSpPr/>
      </xdr:nvSpPr>
      <xdr:spPr>
        <a:xfrm>
          <a:off x="12793980" y="2217420"/>
          <a:ext cx="78486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ポーズ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15</xdr:col>
      <xdr:colOff>148590</xdr:colOff>
      <xdr:row>4</xdr:row>
      <xdr:rowOff>175260</xdr:rowOff>
    </xdr:from>
    <xdr:to>
      <xdr:col>15</xdr:col>
      <xdr:colOff>148590</xdr:colOff>
      <xdr:row>5</xdr:row>
      <xdr:rowOff>129540</xdr:rowOff>
    </xdr:to>
    <xdr:cxnSp macro="">
      <xdr:nvCxnSpPr>
        <xdr:cNvPr id="76" name="直線矢印コネクタ 75"/>
        <xdr:cNvCxnSpPr>
          <a:stCxn id="69" idx="2"/>
          <a:endCxn id="70" idx="0"/>
        </xdr:cNvCxnSpPr>
      </xdr:nvCxnSpPr>
      <xdr:spPr>
        <a:xfrm>
          <a:off x="11913870" y="110490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6</xdr:row>
      <xdr:rowOff>198120</xdr:rowOff>
    </xdr:from>
    <xdr:to>
      <xdr:col>15</xdr:col>
      <xdr:colOff>148590</xdr:colOff>
      <xdr:row>7</xdr:row>
      <xdr:rowOff>121920</xdr:rowOff>
    </xdr:to>
    <xdr:cxnSp macro="">
      <xdr:nvCxnSpPr>
        <xdr:cNvPr id="77" name="直線矢印コネクタ 76"/>
        <xdr:cNvCxnSpPr>
          <a:stCxn id="70" idx="2"/>
          <a:endCxn id="72" idx="0"/>
        </xdr:cNvCxnSpPr>
      </xdr:nvCxnSpPr>
      <xdr:spPr>
        <a:xfrm>
          <a:off x="11913870" y="158496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8</xdr:row>
      <xdr:rowOff>198120</xdr:rowOff>
    </xdr:from>
    <xdr:to>
      <xdr:col>15</xdr:col>
      <xdr:colOff>156210</xdr:colOff>
      <xdr:row>9</xdr:row>
      <xdr:rowOff>129540</xdr:rowOff>
    </xdr:to>
    <xdr:cxnSp macro="">
      <xdr:nvCxnSpPr>
        <xdr:cNvPr id="78" name="直線矢印コネクタ 77"/>
        <xdr:cNvCxnSpPr>
          <a:stCxn id="72" idx="2"/>
          <a:endCxn id="84" idx="0"/>
        </xdr:cNvCxnSpPr>
      </xdr:nvCxnSpPr>
      <xdr:spPr>
        <a:xfrm>
          <a:off x="11913870" y="2042160"/>
          <a:ext cx="762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156210</xdr:colOff>
      <xdr:row>12</xdr:row>
      <xdr:rowOff>213360</xdr:rowOff>
    </xdr:from>
    <xdr:to>
      <xdr:col>15</xdr:col>
      <xdr:colOff>156210</xdr:colOff>
      <xdr:row>13</xdr:row>
      <xdr:rowOff>144780</xdr:rowOff>
    </xdr:to>
    <xdr:cxnSp macro="">
      <xdr:nvCxnSpPr>
        <xdr:cNvPr id="79" name="直線矢印コネクタ 78"/>
        <xdr:cNvCxnSpPr>
          <a:stCxn id="71" idx="2"/>
          <a:endCxn id="73" idx="0"/>
        </xdr:cNvCxnSpPr>
      </xdr:nvCxnSpPr>
      <xdr:spPr>
        <a:xfrm>
          <a:off x="11921490" y="2971800"/>
          <a:ext cx="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156210</xdr:colOff>
      <xdr:row>14</xdr:row>
      <xdr:rowOff>220980</xdr:rowOff>
    </xdr:from>
    <xdr:to>
      <xdr:col>15</xdr:col>
      <xdr:colOff>163830</xdr:colOff>
      <xdr:row>15</xdr:row>
      <xdr:rowOff>144780</xdr:rowOff>
    </xdr:to>
    <xdr:cxnSp macro="">
      <xdr:nvCxnSpPr>
        <xdr:cNvPr id="80" name="直線矢印コネクタ 79"/>
        <xdr:cNvCxnSpPr>
          <a:stCxn id="73" idx="2"/>
          <a:endCxn id="74" idx="0"/>
        </xdr:cNvCxnSpPr>
      </xdr:nvCxnSpPr>
      <xdr:spPr>
        <a:xfrm>
          <a:off x="11921490" y="3436620"/>
          <a:ext cx="762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784860</xdr:colOff>
      <xdr:row>10</xdr:row>
      <xdr:rowOff>68580</xdr:rowOff>
    </xdr:from>
    <xdr:to>
      <xdr:col>16</xdr:col>
      <xdr:colOff>129540</xdr:colOff>
      <xdr:row>12</xdr:row>
      <xdr:rowOff>60960</xdr:rowOff>
    </xdr:to>
    <xdr:cxnSp macro="">
      <xdr:nvCxnSpPr>
        <xdr:cNvPr id="81" name="直線矢印コネクタ 80"/>
        <xdr:cNvCxnSpPr>
          <a:stCxn id="71" idx="3"/>
          <a:endCxn id="75" idx="1"/>
        </xdr:cNvCxnSpPr>
      </xdr:nvCxnSpPr>
      <xdr:spPr>
        <a:xfrm flipV="1">
          <a:off x="12550140" y="2369820"/>
          <a:ext cx="243840" cy="4495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777240</xdr:colOff>
      <xdr:row>4</xdr:row>
      <xdr:rowOff>26670</xdr:rowOff>
    </xdr:from>
    <xdr:to>
      <xdr:col>16</xdr:col>
      <xdr:colOff>521970</xdr:colOff>
      <xdr:row>9</xdr:row>
      <xdr:rowOff>144780</xdr:rowOff>
    </xdr:to>
    <xdr:cxnSp macro="">
      <xdr:nvCxnSpPr>
        <xdr:cNvPr id="82" name="直線矢印コネクタ 81"/>
        <xdr:cNvCxnSpPr>
          <a:stCxn id="75" idx="0"/>
          <a:endCxn id="69" idx="3"/>
        </xdr:cNvCxnSpPr>
      </xdr:nvCxnSpPr>
      <xdr:spPr>
        <a:xfrm flipH="1" flipV="1">
          <a:off x="12542520" y="956310"/>
          <a:ext cx="643890" cy="1261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784860</xdr:colOff>
      <xdr:row>10</xdr:row>
      <xdr:rowOff>68580</xdr:rowOff>
    </xdr:from>
    <xdr:to>
      <xdr:col>16</xdr:col>
      <xdr:colOff>129540</xdr:colOff>
      <xdr:row>12</xdr:row>
      <xdr:rowOff>60960</xdr:rowOff>
    </xdr:to>
    <xdr:cxnSp macro="">
      <xdr:nvCxnSpPr>
        <xdr:cNvPr id="83" name="直線矢印コネクタ 82"/>
        <xdr:cNvCxnSpPr>
          <a:stCxn id="75" idx="1"/>
          <a:endCxn id="71" idx="3"/>
        </xdr:cNvCxnSpPr>
      </xdr:nvCxnSpPr>
      <xdr:spPr>
        <a:xfrm flipH="1">
          <a:off x="12550140" y="2369820"/>
          <a:ext cx="243840" cy="4495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426720</xdr:colOff>
      <xdr:row>9</xdr:row>
      <xdr:rowOff>129540</xdr:rowOff>
    </xdr:from>
    <xdr:to>
      <xdr:col>15</xdr:col>
      <xdr:colOff>784860</xdr:colOff>
      <xdr:row>10</xdr:row>
      <xdr:rowOff>198120</xdr:rowOff>
    </xdr:to>
    <xdr:sp macro="" textlink="">
      <xdr:nvSpPr>
        <xdr:cNvPr id="84" name="正方形/長方形 83">
          <a:hlinkClick xmlns:r="http://schemas.openxmlformats.org/officeDocument/2006/relationships" r:id="rId9"/>
        </xdr:cNvPr>
        <xdr:cNvSpPr/>
      </xdr:nvSpPr>
      <xdr:spPr>
        <a:xfrm>
          <a:off x="11292840" y="2202180"/>
          <a:ext cx="1257300" cy="29718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チュートリアル</a:t>
          </a:r>
          <a:endParaRPr kumimoji="1" lang="en-US" altLang="ja-JP" sz="1100" b="1"/>
        </a:p>
      </xdr:txBody>
    </xdr:sp>
    <xdr:clientData/>
  </xdr:twoCellAnchor>
  <xdr:twoCellAnchor>
    <xdr:from>
      <xdr:col>15</xdr:col>
      <xdr:colOff>156210</xdr:colOff>
      <xdr:row>10</xdr:row>
      <xdr:rowOff>198120</xdr:rowOff>
    </xdr:from>
    <xdr:to>
      <xdr:col>15</xdr:col>
      <xdr:colOff>156210</xdr:colOff>
      <xdr:row>11</xdr:row>
      <xdr:rowOff>137160</xdr:rowOff>
    </xdr:to>
    <xdr:cxnSp macro="">
      <xdr:nvCxnSpPr>
        <xdr:cNvPr id="85" name="直線矢印コネクタ 84"/>
        <xdr:cNvCxnSpPr>
          <a:stCxn id="84" idx="2"/>
          <a:endCxn id="71" idx="0"/>
        </xdr:cNvCxnSpPr>
      </xdr:nvCxnSpPr>
      <xdr:spPr>
        <a:xfrm>
          <a:off x="11921490" y="2499360"/>
          <a:ext cx="0" cy="16764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23</xdr:row>
      <xdr:rowOff>220980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7620" y="937260"/>
          <a:ext cx="274320" cy="45567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07ラノベPOP" panose="02000800000000000000" pitchFamily="50" charset="-128"/>
              <a:ea typeface="07ラノベPOP" panose="02000800000000000000" pitchFamily="50" charset="-128"/>
            </a:rPr>
            <a:t>戻る</a:t>
          </a:r>
          <a:endParaRPr kumimoji="1" lang="en-US" altLang="ja-JP" sz="1100">
            <a:latin typeface="07ラノベPOP" panose="02000800000000000000" pitchFamily="50" charset="-128"/>
            <a:ea typeface="07ラノベPOP" panose="02000800000000000000" pitchFamily="50" charset="-128"/>
          </a:endParaRPr>
        </a:p>
        <a:p>
          <a:pPr algn="ctr"/>
          <a:endParaRPr kumimoji="1" lang="ja-JP" altLang="en-US" sz="1100">
            <a:latin typeface="07ラノベPOP" panose="02000800000000000000" pitchFamily="50" charset="-128"/>
            <a:ea typeface="07ラノベPOP" panose="02000800000000000000" pitchFamily="50" charset="-128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22</xdr:row>
      <xdr:rowOff>220980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7620" y="937260"/>
          <a:ext cx="274320" cy="43281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07ラノベPOP" panose="02000800000000000000" pitchFamily="50" charset="-128"/>
              <a:ea typeface="07ラノベPOP" panose="02000800000000000000" pitchFamily="50" charset="-128"/>
            </a:rPr>
            <a:t>戻る</a:t>
          </a:r>
          <a:endParaRPr kumimoji="1" lang="en-US" altLang="ja-JP" sz="1100">
            <a:latin typeface="07ラノベPOP" panose="02000800000000000000" pitchFamily="50" charset="-128"/>
            <a:ea typeface="07ラノベPOP" panose="02000800000000000000" pitchFamily="50" charset="-128"/>
          </a:endParaRPr>
        </a:p>
        <a:p>
          <a:pPr algn="ctr"/>
          <a:endParaRPr kumimoji="1" lang="ja-JP" altLang="en-US" sz="1100">
            <a:latin typeface="07ラノベPOP" panose="02000800000000000000" pitchFamily="50" charset="-128"/>
            <a:ea typeface="07ラノベPOP" panose="02000800000000000000" pitchFamily="50" charset="-128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55</xdr:row>
      <xdr:rowOff>0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7620" y="937260"/>
          <a:ext cx="274320" cy="1142238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07ラノベPOP" panose="02000800000000000000" pitchFamily="50" charset="-128"/>
              <a:ea typeface="07ラノベPOP" panose="02000800000000000000" pitchFamily="50" charset="-128"/>
            </a:rPr>
            <a:t>戻る</a:t>
          </a:r>
          <a:endParaRPr kumimoji="1" lang="en-US" altLang="ja-JP" sz="1100">
            <a:latin typeface="07ラノベPOP" panose="02000800000000000000" pitchFamily="50" charset="-128"/>
            <a:ea typeface="07ラノベPOP" panose="02000800000000000000" pitchFamily="50" charset="-128"/>
          </a:endParaRPr>
        </a:p>
        <a:p>
          <a:pPr algn="ctr"/>
          <a:endParaRPr kumimoji="1" lang="ja-JP" altLang="en-US" sz="1100">
            <a:latin typeface="07ラノベPOP" panose="02000800000000000000" pitchFamily="50" charset="-128"/>
            <a:ea typeface="07ラノベPOP" panose="02000800000000000000" pitchFamily="50" charset="-128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19</xdr:row>
      <xdr:rowOff>0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7620" y="937260"/>
          <a:ext cx="274320" cy="3421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07ラノベPOP" panose="02000800000000000000" pitchFamily="50" charset="-128"/>
              <a:ea typeface="07ラノベPOP" panose="02000800000000000000" pitchFamily="50" charset="-128"/>
            </a:rPr>
            <a:t>戻る</a:t>
          </a:r>
          <a:endParaRPr kumimoji="1" lang="en-US" altLang="ja-JP" sz="1100">
            <a:latin typeface="07ラノベPOP" panose="02000800000000000000" pitchFamily="50" charset="-128"/>
            <a:ea typeface="07ラノベPOP" panose="02000800000000000000" pitchFamily="50" charset="-128"/>
          </a:endParaRPr>
        </a:p>
        <a:p>
          <a:pPr algn="ctr"/>
          <a:endParaRPr kumimoji="1" lang="ja-JP" altLang="en-US" sz="1100">
            <a:latin typeface="07ラノベPOP" panose="02000800000000000000" pitchFamily="50" charset="-128"/>
            <a:ea typeface="07ラノベPOP" panose="02000800000000000000" pitchFamily="50" charset="-128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10</xdr:row>
      <xdr:rowOff>220980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7620" y="937260"/>
          <a:ext cx="274320" cy="15849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07ラノベPOP" panose="02000800000000000000" pitchFamily="50" charset="-128"/>
              <a:ea typeface="07ラノベPOP" panose="02000800000000000000" pitchFamily="50" charset="-128"/>
            </a:rPr>
            <a:t>戻る</a:t>
          </a:r>
          <a:endParaRPr kumimoji="1" lang="en-US" altLang="ja-JP" sz="1100">
            <a:latin typeface="07ラノベPOP" panose="02000800000000000000" pitchFamily="50" charset="-128"/>
            <a:ea typeface="07ラノベPOP" panose="02000800000000000000" pitchFamily="50" charset="-128"/>
          </a:endParaRPr>
        </a:p>
        <a:p>
          <a:pPr algn="ctr"/>
          <a:endParaRPr kumimoji="1" lang="ja-JP" altLang="en-US" sz="1100">
            <a:latin typeface="07ラノベPOP" panose="02000800000000000000" pitchFamily="50" charset="-128"/>
            <a:ea typeface="07ラノベPOP" panose="02000800000000000000" pitchFamily="50" charset="-128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15</xdr:row>
      <xdr:rowOff>220980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7620" y="937260"/>
          <a:ext cx="274320" cy="27279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07ラノベPOP" panose="02000800000000000000" pitchFamily="50" charset="-128"/>
              <a:ea typeface="07ラノベPOP" panose="02000800000000000000" pitchFamily="50" charset="-128"/>
            </a:rPr>
            <a:t>戻る</a:t>
          </a:r>
          <a:endParaRPr kumimoji="1" lang="en-US" altLang="ja-JP" sz="1100">
            <a:latin typeface="07ラノベPOP" panose="02000800000000000000" pitchFamily="50" charset="-128"/>
            <a:ea typeface="07ラノベPOP" panose="02000800000000000000" pitchFamily="50" charset="-128"/>
          </a:endParaRPr>
        </a:p>
        <a:p>
          <a:pPr algn="ctr"/>
          <a:endParaRPr kumimoji="1" lang="ja-JP" altLang="en-US" sz="1100">
            <a:latin typeface="07ラノベPOP" panose="02000800000000000000" pitchFamily="50" charset="-128"/>
            <a:ea typeface="07ラノベPOP" panose="02000800000000000000" pitchFamily="50" charset="-128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10</xdr:row>
      <xdr:rowOff>220980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7620" y="937260"/>
          <a:ext cx="274320" cy="15849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07ラノベPOP" panose="02000800000000000000" pitchFamily="50" charset="-128"/>
              <a:ea typeface="07ラノベPOP" panose="02000800000000000000" pitchFamily="50" charset="-128"/>
            </a:rPr>
            <a:t>戻る</a:t>
          </a:r>
          <a:endParaRPr kumimoji="1" lang="en-US" altLang="ja-JP" sz="1100">
            <a:latin typeface="07ラノベPOP" panose="02000800000000000000" pitchFamily="50" charset="-128"/>
            <a:ea typeface="07ラノベPOP" panose="02000800000000000000" pitchFamily="50" charset="-128"/>
          </a:endParaRPr>
        </a:p>
        <a:p>
          <a:pPr algn="ctr"/>
          <a:endParaRPr kumimoji="1" lang="ja-JP" altLang="en-US" sz="1100">
            <a:latin typeface="07ラノベPOP" panose="02000800000000000000" pitchFamily="50" charset="-128"/>
            <a:ea typeface="07ラノベPOP" panose="02000800000000000000" pitchFamily="50" charset="-128"/>
          </a:endParaRPr>
        </a:p>
      </xdr:txBody>
    </xdr:sp>
    <xdr:clientData/>
  </xdr:twoCellAnchor>
  <xdr:twoCellAnchor>
    <xdr:from>
      <xdr:col>0</xdr:col>
      <xdr:colOff>7620</xdr:colOff>
      <xdr:row>4</xdr:row>
      <xdr:rowOff>7620</xdr:rowOff>
    </xdr:from>
    <xdr:to>
      <xdr:col>1</xdr:col>
      <xdr:colOff>0</xdr:colOff>
      <xdr:row>19</xdr:row>
      <xdr:rowOff>220980</xdr:rowOff>
    </xdr:to>
    <xdr:sp macro="" textlink="">
      <xdr:nvSpPr>
        <xdr:cNvPr id="3" name="正方形/長方形 2">
          <a:hlinkClick xmlns:r="http://schemas.openxmlformats.org/officeDocument/2006/relationships" r:id="rId1"/>
        </xdr:cNvPr>
        <xdr:cNvSpPr/>
      </xdr:nvSpPr>
      <xdr:spPr>
        <a:xfrm>
          <a:off x="7620" y="937260"/>
          <a:ext cx="274320" cy="36423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07ラノベPOP" panose="02000800000000000000" pitchFamily="50" charset="-128"/>
              <a:ea typeface="07ラノベPOP" panose="02000800000000000000" pitchFamily="50" charset="-128"/>
            </a:rPr>
            <a:t>戻る</a:t>
          </a:r>
          <a:endParaRPr kumimoji="1" lang="en-US" altLang="ja-JP" sz="1100">
            <a:latin typeface="07ラノベPOP" panose="02000800000000000000" pitchFamily="50" charset="-128"/>
            <a:ea typeface="07ラノベPOP" panose="02000800000000000000" pitchFamily="50" charset="-128"/>
          </a:endParaRPr>
        </a:p>
        <a:p>
          <a:pPr algn="ctr"/>
          <a:endParaRPr kumimoji="1" lang="ja-JP" altLang="en-US" sz="1100">
            <a:latin typeface="07ラノベPOP" panose="02000800000000000000" pitchFamily="50" charset="-128"/>
            <a:ea typeface="07ラノベPOP" panose="02000800000000000000" pitchFamily="50" charset="-128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12</xdr:row>
      <xdr:rowOff>220980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7620" y="937260"/>
          <a:ext cx="274320" cy="20421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07ラノベPOP" panose="02000800000000000000" pitchFamily="50" charset="-128"/>
              <a:ea typeface="07ラノベPOP" panose="02000800000000000000" pitchFamily="50" charset="-128"/>
            </a:rPr>
            <a:t>戻る</a:t>
          </a:r>
          <a:endParaRPr kumimoji="1" lang="en-US" altLang="ja-JP" sz="1100">
            <a:latin typeface="07ラノベPOP" panose="02000800000000000000" pitchFamily="50" charset="-128"/>
            <a:ea typeface="07ラノベPOP" panose="02000800000000000000" pitchFamily="50" charset="-128"/>
          </a:endParaRPr>
        </a:p>
        <a:p>
          <a:pPr algn="ctr"/>
          <a:endParaRPr kumimoji="1" lang="ja-JP" altLang="en-US" sz="1100">
            <a:latin typeface="07ラノベPOP" panose="02000800000000000000" pitchFamily="50" charset="-128"/>
            <a:ea typeface="07ラノベPOP" panose="02000800000000000000" pitchFamily="50" charset="-128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28</xdr:row>
      <xdr:rowOff>0</xdr:rowOff>
    </xdr:to>
    <xdr:sp macro="" textlink="">
      <xdr:nvSpPr>
        <xdr:cNvPr id="3" name="正方形/長方形 2">
          <a:hlinkClick xmlns:r="http://schemas.openxmlformats.org/officeDocument/2006/relationships" r:id="rId1"/>
        </xdr:cNvPr>
        <xdr:cNvSpPr/>
      </xdr:nvSpPr>
      <xdr:spPr>
        <a:xfrm>
          <a:off x="7620" y="937260"/>
          <a:ext cx="274320" cy="5478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07ラノベPOP" panose="02000800000000000000" pitchFamily="50" charset="-128"/>
              <a:ea typeface="07ラノベPOP" panose="02000800000000000000" pitchFamily="50" charset="-128"/>
            </a:rPr>
            <a:t>戻る</a:t>
          </a:r>
          <a:endParaRPr kumimoji="1" lang="en-US" altLang="ja-JP" sz="1100">
            <a:latin typeface="07ラノベPOP" panose="02000800000000000000" pitchFamily="50" charset="-128"/>
            <a:ea typeface="07ラノベPOP" panose="02000800000000000000" pitchFamily="50" charset="-128"/>
          </a:endParaRPr>
        </a:p>
        <a:p>
          <a:pPr algn="ctr"/>
          <a:endParaRPr kumimoji="1" lang="ja-JP" altLang="en-US" sz="1100">
            <a:latin typeface="07ラノベPOP" panose="02000800000000000000" pitchFamily="50" charset="-128"/>
            <a:ea typeface="07ラノベPOP" panose="02000800000000000000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</xdr:row>
      <xdr:rowOff>15240</xdr:rowOff>
    </xdr:from>
    <xdr:to>
      <xdr:col>0</xdr:col>
      <xdr:colOff>297180</xdr:colOff>
      <xdr:row>11</xdr:row>
      <xdr:rowOff>220980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15240" y="944880"/>
          <a:ext cx="281940" cy="1821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07ラノベPOP" panose="02000800000000000000" pitchFamily="50" charset="-128"/>
              <a:ea typeface="07ラノベPOP" panose="02000800000000000000" pitchFamily="50" charset="-128"/>
            </a:rPr>
            <a:t>戻る</a:t>
          </a:r>
          <a:endParaRPr kumimoji="1" lang="en-US" altLang="ja-JP" sz="1100">
            <a:latin typeface="07ラノベPOP" panose="02000800000000000000" pitchFamily="50" charset="-128"/>
            <a:ea typeface="07ラノベPOP" panose="02000800000000000000" pitchFamily="50" charset="-128"/>
          </a:endParaRPr>
        </a:p>
        <a:p>
          <a:pPr algn="ctr"/>
          <a:endParaRPr kumimoji="1" lang="ja-JP" altLang="en-US" sz="1100">
            <a:latin typeface="07ラノベPOP" panose="02000800000000000000" pitchFamily="50" charset="-128"/>
            <a:ea typeface="07ラノベPOP" panose="02000800000000000000" pitchFamily="50" charset="-128"/>
          </a:endParaRPr>
        </a:p>
      </xdr:txBody>
    </xdr:sp>
    <xdr:clientData/>
  </xdr:twoCellAnchor>
  <xdr:twoCellAnchor>
    <xdr:from>
      <xdr:col>14</xdr:col>
      <xdr:colOff>419100</xdr:colOff>
      <xdr:row>3</xdr:row>
      <xdr:rowOff>106680</xdr:rowOff>
    </xdr:from>
    <xdr:to>
      <xdr:col>15</xdr:col>
      <xdr:colOff>777240</xdr:colOff>
      <xdr:row>4</xdr:row>
      <xdr:rowOff>175260</xdr:rowOff>
    </xdr:to>
    <xdr:sp macro="" textlink="">
      <xdr:nvSpPr>
        <xdr:cNvPr id="3" name="正方形/長方形 2">
          <a:hlinkClick xmlns:r="http://schemas.openxmlformats.org/officeDocument/2006/relationships" r:id="rId2"/>
        </xdr:cNvPr>
        <xdr:cNvSpPr/>
      </xdr:nvSpPr>
      <xdr:spPr>
        <a:xfrm>
          <a:off x="11285220" y="80772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タイトル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419100</xdr:colOff>
      <xdr:row>5</xdr:row>
      <xdr:rowOff>129540</xdr:rowOff>
    </xdr:from>
    <xdr:to>
      <xdr:col>15</xdr:col>
      <xdr:colOff>777240</xdr:colOff>
      <xdr:row>6</xdr:row>
      <xdr:rowOff>198120</xdr:rowOff>
    </xdr:to>
    <xdr:sp macro="" textlink="">
      <xdr:nvSpPr>
        <xdr:cNvPr id="4" name="正方形/長方形 3">
          <a:hlinkClick xmlns:r="http://schemas.openxmlformats.org/officeDocument/2006/relationships" r:id="rId3"/>
        </xdr:cNvPr>
        <xdr:cNvSpPr/>
      </xdr:nvSpPr>
      <xdr:spPr>
        <a:xfrm>
          <a:off x="11285220" y="1287780"/>
          <a:ext cx="1257300" cy="29718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モードセレクト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419100</xdr:colOff>
      <xdr:row>9</xdr:row>
      <xdr:rowOff>144780</xdr:rowOff>
    </xdr:from>
    <xdr:to>
      <xdr:col>15</xdr:col>
      <xdr:colOff>777240</xdr:colOff>
      <xdr:row>10</xdr:row>
      <xdr:rowOff>220980</xdr:rowOff>
    </xdr:to>
    <xdr:sp macro="" textlink="">
      <xdr:nvSpPr>
        <xdr:cNvPr id="5" name="正方形/長方形 4">
          <a:hlinkClick xmlns:r="http://schemas.openxmlformats.org/officeDocument/2006/relationships" r:id="rId4"/>
        </xdr:cNvPr>
        <xdr:cNvSpPr/>
      </xdr:nvSpPr>
      <xdr:spPr>
        <a:xfrm>
          <a:off x="11285220" y="221742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ゲーム</a:t>
          </a:r>
        </a:p>
      </xdr:txBody>
    </xdr:sp>
    <xdr:clientData/>
  </xdr:twoCellAnchor>
  <xdr:twoCellAnchor>
    <xdr:from>
      <xdr:col>14</xdr:col>
      <xdr:colOff>419100</xdr:colOff>
      <xdr:row>7</xdr:row>
      <xdr:rowOff>121920</xdr:rowOff>
    </xdr:from>
    <xdr:to>
      <xdr:col>15</xdr:col>
      <xdr:colOff>777240</xdr:colOff>
      <xdr:row>8</xdr:row>
      <xdr:rowOff>198120</xdr:rowOff>
    </xdr:to>
    <xdr:sp macro="" textlink="">
      <xdr:nvSpPr>
        <xdr:cNvPr id="6" name="正方形/長方形 5">
          <a:hlinkClick xmlns:r="http://schemas.openxmlformats.org/officeDocument/2006/relationships" r:id="rId5"/>
        </xdr:cNvPr>
        <xdr:cNvSpPr/>
      </xdr:nvSpPr>
      <xdr:spPr>
        <a:xfrm>
          <a:off x="11285220" y="173736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キャラセレクト</a:t>
          </a:r>
        </a:p>
      </xdr:txBody>
    </xdr:sp>
    <xdr:clientData/>
  </xdr:twoCellAnchor>
  <xdr:twoCellAnchor>
    <xdr:from>
      <xdr:col>14</xdr:col>
      <xdr:colOff>419100</xdr:colOff>
      <xdr:row>11</xdr:row>
      <xdr:rowOff>152400</xdr:rowOff>
    </xdr:from>
    <xdr:to>
      <xdr:col>15</xdr:col>
      <xdr:colOff>777240</xdr:colOff>
      <xdr:row>13</xdr:row>
      <xdr:rowOff>0</xdr:rowOff>
    </xdr:to>
    <xdr:sp macro="" textlink="">
      <xdr:nvSpPr>
        <xdr:cNvPr id="7" name="正方形/長方形 6">
          <a:hlinkClick xmlns:r="http://schemas.openxmlformats.org/officeDocument/2006/relationships" r:id="rId6"/>
        </xdr:cNvPr>
        <xdr:cNvSpPr/>
      </xdr:nvSpPr>
      <xdr:spPr>
        <a:xfrm>
          <a:off x="11285220" y="268224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リザルト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426720</xdr:colOff>
      <xdr:row>13</xdr:row>
      <xdr:rowOff>152400</xdr:rowOff>
    </xdr:from>
    <xdr:to>
      <xdr:col>15</xdr:col>
      <xdr:colOff>784860</xdr:colOff>
      <xdr:row>15</xdr:row>
      <xdr:rowOff>0</xdr:rowOff>
    </xdr:to>
    <xdr:sp macro="" textlink="">
      <xdr:nvSpPr>
        <xdr:cNvPr id="8" name="正方形/長方形 7">
          <a:hlinkClick xmlns:r="http://schemas.openxmlformats.org/officeDocument/2006/relationships" r:id="rId7"/>
        </xdr:cNvPr>
        <xdr:cNvSpPr/>
      </xdr:nvSpPr>
      <xdr:spPr>
        <a:xfrm>
          <a:off x="11292840" y="313944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ランキング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16</xdr:col>
      <xdr:colOff>129540</xdr:colOff>
      <xdr:row>9</xdr:row>
      <xdr:rowOff>144780</xdr:rowOff>
    </xdr:from>
    <xdr:to>
      <xdr:col>17</xdr:col>
      <xdr:colOff>15240</xdr:colOff>
      <xdr:row>10</xdr:row>
      <xdr:rowOff>220980</xdr:rowOff>
    </xdr:to>
    <xdr:sp macro="" textlink="">
      <xdr:nvSpPr>
        <xdr:cNvPr id="9" name="正方形/長方形 8">
          <a:hlinkClick xmlns:r="http://schemas.openxmlformats.org/officeDocument/2006/relationships" r:id="rId8"/>
        </xdr:cNvPr>
        <xdr:cNvSpPr/>
      </xdr:nvSpPr>
      <xdr:spPr>
        <a:xfrm>
          <a:off x="12793980" y="2217420"/>
          <a:ext cx="78486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ポーズ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15</xdr:col>
      <xdr:colOff>148590</xdr:colOff>
      <xdr:row>4</xdr:row>
      <xdr:rowOff>175260</xdr:rowOff>
    </xdr:from>
    <xdr:to>
      <xdr:col>15</xdr:col>
      <xdr:colOff>148590</xdr:colOff>
      <xdr:row>5</xdr:row>
      <xdr:rowOff>129540</xdr:rowOff>
    </xdr:to>
    <xdr:cxnSp macro="">
      <xdr:nvCxnSpPr>
        <xdr:cNvPr id="10" name="直線矢印コネクタ 9"/>
        <xdr:cNvCxnSpPr>
          <a:stCxn id="3" idx="2"/>
          <a:endCxn id="4" idx="0"/>
        </xdr:cNvCxnSpPr>
      </xdr:nvCxnSpPr>
      <xdr:spPr>
        <a:xfrm>
          <a:off x="11913870" y="110490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6</xdr:row>
      <xdr:rowOff>198120</xdr:rowOff>
    </xdr:from>
    <xdr:to>
      <xdr:col>15</xdr:col>
      <xdr:colOff>148590</xdr:colOff>
      <xdr:row>7</xdr:row>
      <xdr:rowOff>121920</xdr:rowOff>
    </xdr:to>
    <xdr:cxnSp macro="">
      <xdr:nvCxnSpPr>
        <xdr:cNvPr id="11" name="直線矢印コネクタ 10"/>
        <xdr:cNvCxnSpPr>
          <a:stCxn id="4" idx="2"/>
          <a:endCxn id="6" idx="0"/>
        </xdr:cNvCxnSpPr>
      </xdr:nvCxnSpPr>
      <xdr:spPr>
        <a:xfrm>
          <a:off x="11913870" y="158496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8</xdr:row>
      <xdr:rowOff>198120</xdr:rowOff>
    </xdr:from>
    <xdr:to>
      <xdr:col>15</xdr:col>
      <xdr:colOff>148590</xdr:colOff>
      <xdr:row>9</xdr:row>
      <xdr:rowOff>144780</xdr:rowOff>
    </xdr:to>
    <xdr:cxnSp macro="">
      <xdr:nvCxnSpPr>
        <xdr:cNvPr id="12" name="直線矢印コネクタ 11"/>
        <xdr:cNvCxnSpPr>
          <a:stCxn id="6" idx="2"/>
          <a:endCxn id="5" idx="0"/>
        </xdr:cNvCxnSpPr>
      </xdr:nvCxnSpPr>
      <xdr:spPr>
        <a:xfrm>
          <a:off x="11913870" y="2042160"/>
          <a:ext cx="0" cy="1752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10</xdr:row>
      <xdr:rowOff>220980</xdr:rowOff>
    </xdr:from>
    <xdr:to>
      <xdr:col>15</xdr:col>
      <xdr:colOff>148590</xdr:colOff>
      <xdr:row>11</xdr:row>
      <xdr:rowOff>152400</xdr:rowOff>
    </xdr:to>
    <xdr:cxnSp macro="">
      <xdr:nvCxnSpPr>
        <xdr:cNvPr id="13" name="直線矢印コネクタ 12"/>
        <xdr:cNvCxnSpPr>
          <a:stCxn id="5" idx="2"/>
          <a:endCxn id="7" idx="0"/>
        </xdr:cNvCxnSpPr>
      </xdr:nvCxnSpPr>
      <xdr:spPr>
        <a:xfrm>
          <a:off x="11913870" y="2522220"/>
          <a:ext cx="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13</xdr:row>
      <xdr:rowOff>0</xdr:rowOff>
    </xdr:from>
    <xdr:to>
      <xdr:col>15</xdr:col>
      <xdr:colOff>156210</xdr:colOff>
      <xdr:row>13</xdr:row>
      <xdr:rowOff>152400</xdr:rowOff>
    </xdr:to>
    <xdr:cxnSp macro="">
      <xdr:nvCxnSpPr>
        <xdr:cNvPr id="14" name="直線矢印コネクタ 13"/>
        <xdr:cNvCxnSpPr>
          <a:stCxn id="7" idx="2"/>
          <a:endCxn id="8" idx="0"/>
        </xdr:cNvCxnSpPr>
      </xdr:nvCxnSpPr>
      <xdr:spPr>
        <a:xfrm>
          <a:off x="11913870" y="2987040"/>
          <a:ext cx="762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777240</xdr:colOff>
      <xdr:row>4</xdr:row>
      <xdr:rowOff>26670</xdr:rowOff>
    </xdr:from>
    <xdr:to>
      <xdr:col>16</xdr:col>
      <xdr:colOff>521970</xdr:colOff>
      <xdr:row>9</xdr:row>
      <xdr:rowOff>144780</xdr:rowOff>
    </xdr:to>
    <xdr:cxnSp macro="">
      <xdr:nvCxnSpPr>
        <xdr:cNvPr id="16" name="直線矢印コネクタ 15"/>
        <xdr:cNvCxnSpPr>
          <a:stCxn id="9" idx="0"/>
          <a:endCxn id="3" idx="3"/>
        </xdr:cNvCxnSpPr>
      </xdr:nvCxnSpPr>
      <xdr:spPr>
        <a:xfrm flipH="1" flipV="1">
          <a:off x="12542520" y="956310"/>
          <a:ext cx="643890" cy="1261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3</xdr:row>
      <xdr:rowOff>106680</xdr:rowOff>
    </xdr:from>
    <xdr:to>
      <xdr:col>15</xdr:col>
      <xdr:colOff>777240</xdr:colOff>
      <xdr:row>4</xdr:row>
      <xdr:rowOff>175260</xdr:rowOff>
    </xdr:to>
    <xdr:sp macro="" textlink="">
      <xdr:nvSpPr>
        <xdr:cNvPr id="35" name="正方形/長方形 34">
          <a:hlinkClick xmlns:r="http://schemas.openxmlformats.org/officeDocument/2006/relationships" r:id="rId2"/>
        </xdr:cNvPr>
        <xdr:cNvSpPr/>
      </xdr:nvSpPr>
      <xdr:spPr>
        <a:xfrm>
          <a:off x="11529060" y="807720"/>
          <a:ext cx="121158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タイトル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419100</xdr:colOff>
      <xdr:row>5</xdr:row>
      <xdr:rowOff>129540</xdr:rowOff>
    </xdr:from>
    <xdr:to>
      <xdr:col>15</xdr:col>
      <xdr:colOff>777240</xdr:colOff>
      <xdr:row>6</xdr:row>
      <xdr:rowOff>198120</xdr:rowOff>
    </xdr:to>
    <xdr:sp macro="" textlink="">
      <xdr:nvSpPr>
        <xdr:cNvPr id="36" name="正方形/長方形 35">
          <a:hlinkClick xmlns:r="http://schemas.openxmlformats.org/officeDocument/2006/relationships" r:id="rId3"/>
        </xdr:cNvPr>
        <xdr:cNvSpPr/>
      </xdr:nvSpPr>
      <xdr:spPr>
        <a:xfrm>
          <a:off x="11529060" y="1287780"/>
          <a:ext cx="1211580" cy="29718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モードセレクト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426720</xdr:colOff>
      <xdr:row>11</xdr:row>
      <xdr:rowOff>144780</xdr:rowOff>
    </xdr:from>
    <xdr:to>
      <xdr:col>15</xdr:col>
      <xdr:colOff>784860</xdr:colOff>
      <xdr:row>12</xdr:row>
      <xdr:rowOff>220980</xdr:rowOff>
    </xdr:to>
    <xdr:sp macro="" textlink="">
      <xdr:nvSpPr>
        <xdr:cNvPr id="37" name="正方形/長方形 36">
          <a:hlinkClick xmlns:r="http://schemas.openxmlformats.org/officeDocument/2006/relationships" r:id="rId4"/>
        </xdr:cNvPr>
        <xdr:cNvSpPr/>
      </xdr:nvSpPr>
      <xdr:spPr>
        <a:xfrm>
          <a:off x="11567160" y="2674620"/>
          <a:ext cx="122682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ゲーム</a:t>
          </a:r>
        </a:p>
      </xdr:txBody>
    </xdr:sp>
    <xdr:clientData/>
  </xdr:twoCellAnchor>
  <xdr:twoCellAnchor>
    <xdr:from>
      <xdr:col>14</xdr:col>
      <xdr:colOff>419100</xdr:colOff>
      <xdr:row>7</xdr:row>
      <xdr:rowOff>121920</xdr:rowOff>
    </xdr:from>
    <xdr:to>
      <xdr:col>15</xdr:col>
      <xdr:colOff>777240</xdr:colOff>
      <xdr:row>8</xdr:row>
      <xdr:rowOff>198120</xdr:rowOff>
    </xdr:to>
    <xdr:sp macro="" textlink="">
      <xdr:nvSpPr>
        <xdr:cNvPr id="38" name="正方形/長方形 37">
          <a:hlinkClick xmlns:r="http://schemas.openxmlformats.org/officeDocument/2006/relationships" r:id="rId5"/>
        </xdr:cNvPr>
        <xdr:cNvSpPr/>
      </xdr:nvSpPr>
      <xdr:spPr>
        <a:xfrm>
          <a:off x="11529060" y="1737360"/>
          <a:ext cx="121158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キャラセレクト</a:t>
          </a:r>
        </a:p>
      </xdr:txBody>
    </xdr:sp>
    <xdr:clientData/>
  </xdr:twoCellAnchor>
  <xdr:twoCellAnchor>
    <xdr:from>
      <xdr:col>14</xdr:col>
      <xdr:colOff>426720</xdr:colOff>
      <xdr:row>13</xdr:row>
      <xdr:rowOff>144780</xdr:rowOff>
    </xdr:from>
    <xdr:to>
      <xdr:col>15</xdr:col>
      <xdr:colOff>784860</xdr:colOff>
      <xdr:row>14</xdr:row>
      <xdr:rowOff>220980</xdr:rowOff>
    </xdr:to>
    <xdr:sp macro="" textlink="">
      <xdr:nvSpPr>
        <xdr:cNvPr id="39" name="正方形/長方形 38">
          <a:hlinkClick xmlns:r="http://schemas.openxmlformats.org/officeDocument/2006/relationships" r:id="rId6"/>
        </xdr:cNvPr>
        <xdr:cNvSpPr/>
      </xdr:nvSpPr>
      <xdr:spPr>
        <a:xfrm>
          <a:off x="11536680" y="3131820"/>
          <a:ext cx="121158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リザルト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434340</xdr:colOff>
      <xdr:row>15</xdr:row>
      <xdr:rowOff>144780</xdr:rowOff>
    </xdr:from>
    <xdr:to>
      <xdr:col>15</xdr:col>
      <xdr:colOff>792480</xdr:colOff>
      <xdr:row>16</xdr:row>
      <xdr:rowOff>220980</xdr:rowOff>
    </xdr:to>
    <xdr:sp macro="" textlink="">
      <xdr:nvSpPr>
        <xdr:cNvPr id="40" name="正方形/長方形 39">
          <a:hlinkClick xmlns:r="http://schemas.openxmlformats.org/officeDocument/2006/relationships" r:id="rId7"/>
        </xdr:cNvPr>
        <xdr:cNvSpPr/>
      </xdr:nvSpPr>
      <xdr:spPr>
        <a:xfrm>
          <a:off x="11544300" y="3589020"/>
          <a:ext cx="121158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ランキング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16</xdr:col>
      <xdr:colOff>129540</xdr:colOff>
      <xdr:row>9</xdr:row>
      <xdr:rowOff>144780</xdr:rowOff>
    </xdr:from>
    <xdr:to>
      <xdr:col>17</xdr:col>
      <xdr:colOff>15240</xdr:colOff>
      <xdr:row>10</xdr:row>
      <xdr:rowOff>220980</xdr:rowOff>
    </xdr:to>
    <xdr:sp macro="" textlink="">
      <xdr:nvSpPr>
        <xdr:cNvPr id="41" name="正方形/長方形 40">
          <a:hlinkClick xmlns:r="http://schemas.openxmlformats.org/officeDocument/2006/relationships" r:id="rId8"/>
        </xdr:cNvPr>
        <xdr:cNvSpPr/>
      </xdr:nvSpPr>
      <xdr:spPr>
        <a:xfrm>
          <a:off x="12946380" y="2217420"/>
          <a:ext cx="73914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ポーズ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15</xdr:col>
      <xdr:colOff>148590</xdr:colOff>
      <xdr:row>4</xdr:row>
      <xdr:rowOff>175260</xdr:rowOff>
    </xdr:from>
    <xdr:to>
      <xdr:col>15</xdr:col>
      <xdr:colOff>148590</xdr:colOff>
      <xdr:row>5</xdr:row>
      <xdr:rowOff>129540</xdr:rowOff>
    </xdr:to>
    <xdr:cxnSp macro="">
      <xdr:nvCxnSpPr>
        <xdr:cNvPr id="42" name="直線矢印コネクタ 41"/>
        <xdr:cNvCxnSpPr>
          <a:stCxn id="35" idx="2"/>
          <a:endCxn id="36" idx="0"/>
        </xdr:cNvCxnSpPr>
      </xdr:nvCxnSpPr>
      <xdr:spPr>
        <a:xfrm>
          <a:off x="12111990" y="110490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6</xdr:row>
      <xdr:rowOff>198120</xdr:rowOff>
    </xdr:from>
    <xdr:to>
      <xdr:col>15</xdr:col>
      <xdr:colOff>148590</xdr:colOff>
      <xdr:row>7</xdr:row>
      <xdr:rowOff>121920</xdr:rowOff>
    </xdr:to>
    <xdr:cxnSp macro="">
      <xdr:nvCxnSpPr>
        <xdr:cNvPr id="43" name="直線矢印コネクタ 42"/>
        <xdr:cNvCxnSpPr>
          <a:stCxn id="36" idx="2"/>
          <a:endCxn id="38" idx="0"/>
        </xdr:cNvCxnSpPr>
      </xdr:nvCxnSpPr>
      <xdr:spPr>
        <a:xfrm>
          <a:off x="12111990" y="158496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163830</xdr:colOff>
      <xdr:row>8</xdr:row>
      <xdr:rowOff>198120</xdr:rowOff>
    </xdr:from>
    <xdr:to>
      <xdr:col>15</xdr:col>
      <xdr:colOff>163830</xdr:colOff>
      <xdr:row>9</xdr:row>
      <xdr:rowOff>144780</xdr:rowOff>
    </xdr:to>
    <xdr:cxnSp macro="">
      <xdr:nvCxnSpPr>
        <xdr:cNvPr id="44" name="直線矢印コネクタ 43"/>
        <xdr:cNvCxnSpPr>
          <a:stCxn id="38" idx="2"/>
          <a:endCxn id="50" idx="0"/>
        </xdr:cNvCxnSpPr>
      </xdr:nvCxnSpPr>
      <xdr:spPr>
        <a:xfrm>
          <a:off x="12172950" y="2042160"/>
          <a:ext cx="0" cy="1752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12</xdr:row>
      <xdr:rowOff>220980</xdr:rowOff>
    </xdr:from>
    <xdr:to>
      <xdr:col>15</xdr:col>
      <xdr:colOff>171450</xdr:colOff>
      <xdr:row>13</xdr:row>
      <xdr:rowOff>144780</xdr:rowOff>
    </xdr:to>
    <xdr:cxnSp macro="">
      <xdr:nvCxnSpPr>
        <xdr:cNvPr id="45" name="直線矢印コネクタ 44"/>
        <xdr:cNvCxnSpPr>
          <a:stCxn id="37" idx="2"/>
          <a:endCxn id="39" idx="0"/>
        </xdr:cNvCxnSpPr>
      </xdr:nvCxnSpPr>
      <xdr:spPr>
        <a:xfrm>
          <a:off x="12180570" y="297942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156210</xdr:colOff>
      <xdr:row>14</xdr:row>
      <xdr:rowOff>220980</xdr:rowOff>
    </xdr:from>
    <xdr:to>
      <xdr:col>15</xdr:col>
      <xdr:colOff>163830</xdr:colOff>
      <xdr:row>15</xdr:row>
      <xdr:rowOff>144780</xdr:rowOff>
    </xdr:to>
    <xdr:cxnSp macro="">
      <xdr:nvCxnSpPr>
        <xdr:cNvPr id="46" name="直線矢印コネクタ 45"/>
        <xdr:cNvCxnSpPr>
          <a:stCxn id="39" idx="2"/>
          <a:endCxn id="40" idx="0"/>
        </xdr:cNvCxnSpPr>
      </xdr:nvCxnSpPr>
      <xdr:spPr>
        <a:xfrm>
          <a:off x="12119610" y="3436620"/>
          <a:ext cx="762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784860</xdr:colOff>
      <xdr:row>10</xdr:row>
      <xdr:rowOff>68580</xdr:rowOff>
    </xdr:from>
    <xdr:to>
      <xdr:col>16</xdr:col>
      <xdr:colOff>129540</xdr:colOff>
      <xdr:row>12</xdr:row>
      <xdr:rowOff>68580</xdr:rowOff>
    </xdr:to>
    <xdr:cxnSp macro="">
      <xdr:nvCxnSpPr>
        <xdr:cNvPr id="47" name="直線矢印コネクタ 46"/>
        <xdr:cNvCxnSpPr>
          <a:stCxn id="37" idx="3"/>
          <a:endCxn id="41" idx="1"/>
        </xdr:cNvCxnSpPr>
      </xdr:nvCxnSpPr>
      <xdr:spPr>
        <a:xfrm flipV="1">
          <a:off x="12793980" y="2369820"/>
          <a:ext cx="213360" cy="4572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777240</xdr:colOff>
      <xdr:row>4</xdr:row>
      <xdr:rowOff>26670</xdr:rowOff>
    </xdr:from>
    <xdr:to>
      <xdr:col>16</xdr:col>
      <xdr:colOff>521970</xdr:colOff>
      <xdr:row>9</xdr:row>
      <xdr:rowOff>144780</xdr:rowOff>
    </xdr:to>
    <xdr:cxnSp macro="">
      <xdr:nvCxnSpPr>
        <xdr:cNvPr id="48" name="直線矢印コネクタ 47"/>
        <xdr:cNvCxnSpPr>
          <a:stCxn id="41" idx="0"/>
          <a:endCxn id="35" idx="3"/>
        </xdr:cNvCxnSpPr>
      </xdr:nvCxnSpPr>
      <xdr:spPr>
        <a:xfrm flipH="1" flipV="1">
          <a:off x="12740640" y="956310"/>
          <a:ext cx="598170" cy="1261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9</xdr:row>
      <xdr:rowOff>144780</xdr:rowOff>
    </xdr:from>
    <xdr:to>
      <xdr:col>15</xdr:col>
      <xdr:colOff>777240</xdr:colOff>
      <xdr:row>10</xdr:row>
      <xdr:rowOff>213360</xdr:rowOff>
    </xdr:to>
    <xdr:sp macro="" textlink="">
      <xdr:nvSpPr>
        <xdr:cNvPr id="50" name="正方形/長方形 49">
          <a:hlinkClick xmlns:r="http://schemas.openxmlformats.org/officeDocument/2006/relationships" r:id="rId9"/>
        </xdr:cNvPr>
        <xdr:cNvSpPr/>
      </xdr:nvSpPr>
      <xdr:spPr>
        <a:xfrm>
          <a:off x="11559540" y="2217420"/>
          <a:ext cx="1226820" cy="29718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チュートリアル</a:t>
          </a:r>
          <a:endParaRPr kumimoji="1" lang="en-US" altLang="ja-JP" sz="1100" b="1"/>
        </a:p>
      </xdr:txBody>
    </xdr:sp>
    <xdr:clientData/>
  </xdr:twoCellAnchor>
  <xdr:twoCellAnchor>
    <xdr:from>
      <xdr:col>15</xdr:col>
      <xdr:colOff>163830</xdr:colOff>
      <xdr:row>10</xdr:row>
      <xdr:rowOff>213360</xdr:rowOff>
    </xdr:from>
    <xdr:to>
      <xdr:col>15</xdr:col>
      <xdr:colOff>171450</xdr:colOff>
      <xdr:row>11</xdr:row>
      <xdr:rowOff>144780</xdr:rowOff>
    </xdr:to>
    <xdr:cxnSp macro="">
      <xdr:nvCxnSpPr>
        <xdr:cNvPr id="51" name="直線矢印コネクタ 50"/>
        <xdr:cNvCxnSpPr>
          <a:stCxn id="50" idx="2"/>
          <a:endCxn id="37" idx="0"/>
        </xdr:cNvCxnSpPr>
      </xdr:nvCxnSpPr>
      <xdr:spPr>
        <a:xfrm>
          <a:off x="12172950" y="2514600"/>
          <a:ext cx="762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10</xdr:row>
      <xdr:rowOff>220980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7620" y="937260"/>
          <a:ext cx="274320" cy="1600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07ラノベPOP" panose="02000800000000000000" pitchFamily="50" charset="-128"/>
              <a:ea typeface="07ラノベPOP" panose="02000800000000000000" pitchFamily="50" charset="-128"/>
            </a:rPr>
            <a:t>戻る</a:t>
          </a:r>
          <a:endParaRPr kumimoji="1" lang="en-US" altLang="ja-JP" sz="1100">
            <a:latin typeface="07ラノベPOP" panose="02000800000000000000" pitchFamily="50" charset="-128"/>
            <a:ea typeface="07ラノベPOP" panose="02000800000000000000" pitchFamily="50" charset="-128"/>
          </a:endParaRPr>
        </a:p>
        <a:p>
          <a:pPr algn="ctr"/>
          <a:endParaRPr kumimoji="1" lang="ja-JP" altLang="en-US" sz="1100">
            <a:latin typeface="07ラノベPOP" panose="02000800000000000000" pitchFamily="50" charset="-128"/>
            <a:ea typeface="07ラノベPOP" panose="02000800000000000000" pitchFamily="50" charset="-128"/>
          </a:endParaRPr>
        </a:p>
      </xdr:txBody>
    </xdr:sp>
    <xdr:clientData/>
  </xdr:twoCellAnchor>
  <xdr:twoCellAnchor>
    <xdr:from>
      <xdr:col>14</xdr:col>
      <xdr:colOff>419100</xdr:colOff>
      <xdr:row>3</xdr:row>
      <xdr:rowOff>106680</xdr:rowOff>
    </xdr:from>
    <xdr:to>
      <xdr:col>15</xdr:col>
      <xdr:colOff>777240</xdr:colOff>
      <xdr:row>4</xdr:row>
      <xdr:rowOff>175260</xdr:rowOff>
    </xdr:to>
    <xdr:sp macro="" textlink="">
      <xdr:nvSpPr>
        <xdr:cNvPr id="3" name="正方形/長方形 2">
          <a:hlinkClick xmlns:r="http://schemas.openxmlformats.org/officeDocument/2006/relationships" r:id="rId2"/>
        </xdr:cNvPr>
        <xdr:cNvSpPr/>
      </xdr:nvSpPr>
      <xdr:spPr>
        <a:xfrm>
          <a:off x="11285220" y="80772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タイトル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419100</xdr:colOff>
      <xdr:row>5</xdr:row>
      <xdr:rowOff>129540</xdr:rowOff>
    </xdr:from>
    <xdr:to>
      <xdr:col>15</xdr:col>
      <xdr:colOff>777240</xdr:colOff>
      <xdr:row>6</xdr:row>
      <xdr:rowOff>198120</xdr:rowOff>
    </xdr:to>
    <xdr:sp macro="" textlink="">
      <xdr:nvSpPr>
        <xdr:cNvPr id="4" name="正方形/長方形 3">
          <a:hlinkClick xmlns:r="http://schemas.openxmlformats.org/officeDocument/2006/relationships" r:id="rId3"/>
        </xdr:cNvPr>
        <xdr:cNvSpPr/>
      </xdr:nvSpPr>
      <xdr:spPr>
        <a:xfrm>
          <a:off x="11285220" y="128778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モードセレクト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419100</xdr:colOff>
      <xdr:row>9</xdr:row>
      <xdr:rowOff>144780</xdr:rowOff>
    </xdr:from>
    <xdr:to>
      <xdr:col>15</xdr:col>
      <xdr:colOff>777240</xdr:colOff>
      <xdr:row>10</xdr:row>
      <xdr:rowOff>220980</xdr:rowOff>
    </xdr:to>
    <xdr:sp macro="" textlink="">
      <xdr:nvSpPr>
        <xdr:cNvPr id="5" name="正方形/長方形 4">
          <a:hlinkClick xmlns:r="http://schemas.openxmlformats.org/officeDocument/2006/relationships" r:id="rId4"/>
        </xdr:cNvPr>
        <xdr:cNvSpPr/>
      </xdr:nvSpPr>
      <xdr:spPr>
        <a:xfrm>
          <a:off x="11285220" y="221742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ゲーム</a:t>
          </a:r>
        </a:p>
      </xdr:txBody>
    </xdr:sp>
    <xdr:clientData/>
  </xdr:twoCellAnchor>
  <xdr:twoCellAnchor>
    <xdr:from>
      <xdr:col>14</xdr:col>
      <xdr:colOff>419100</xdr:colOff>
      <xdr:row>7</xdr:row>
      <xdr:rowOff>121920</xdr:rowOff>
    </xdr:from>
    <xdr:to>
      <xdr:col>15</xdr:col>
      <xdr:colOff>777240</xdr:colOff>
      <xdr:row>8</xdr:row>
      <xdr:rowOff>198120</xdr:rowOff>
    </xdr:to>
    <xdr:sp macro="" textlink="">
      <xdr:nvSpPr>
        <xdr:cNvPr id="6" name="正方形/長方形 5">
          <a:hlinkClick xmlns:r="http://schemas.openxmlformats.org/officeDocument/2006/relationships" r:id="rId5"/>
        </xdr:cNvPr>
        <xdr:cNvSpPr/>
      </xdr:nvSpPr>
      <xdr:spPr>
        <a:xfrm>
          <a:off x="11285220" y="1737360"/>
          <a:ext cx="125730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キャラセレクト</a:t>
          </a:r>
        </a:p>
      </xdr:txBody>
    </xdr:sp>
    <xdr:clientData/>
  </xdr:twoCellAnchor>
  <xdr:twoCellAnchor>
    <xdr:from>
      <xdr:col>14</xdr:col>
      <xdr:colOff>419100</xdr:colOff>
      <xdr:row>11</xdr:row>
      <xdr:rowOff>152400</xdr:rowOff>
    </xdr:from>
    <xdr:to>
      <xdr:col>15</xdr:col>
      <xdr:colOff>777240</xdr:colOff>
      <xdr:row>13</xdr:row>
      <xdr:rowOff>0</xdr:rowOff>
    </xdr:to>
    <xdr:sp macro="" textlink="">
      <xdr:nvSpPr>
        <xdr:cNvPr id="7" name="正方形/長方形 6">
          <a:hlinkClick xmlns:r="http://schemas.openxmlformats.org/officeDocument/2006/relationships" r:id="rId6"/>
        </xdr:cNvPr>
        <xdr:cNvSpPr/>
      </xdr:nvSpPr>
      <xdr:spPr>
        <a:xfrm>
          <a:off x="11285220" y="268224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リザルト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426720</xdr:colOff>
      <xdr:row>13</xdr:row>
      <xdr:rowOff>152400</xdr:rowOff>
    </xdr:from>
    <xdr:to>
      <xdr:col>15</xdr:col>
      <xdr:colOff>784860</xdr:colOff>
      <xdr:row>15</xdr:row>
      <xdr:rowOff>0</xdr:rowOff>
    </xdr:to>
    <xdr:sp macro="" textlink="">
      <xdr:nvSpPr>
        <xdr:cNvPr id="8" name="正方形/長方形 7">
          <a:hlinkClick xmlns:r="http://schemas.openxmlformats.org/officeDocument/2006/relationships" r:id="rId7"/>
        </xdr:cNvPr>
        <xdr:cNvSpPr/>
      </xdr:nvSpPr>
      <xdr:spPr>
        <a:xfrm>
          <a:off x="11292840" y="313944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ランキング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16</xdr:col>
      <xdr:colOff>129540</xdr:colOff>
      <xdr:row>9</xdr:row>
      <xdr:rowOff>144780</xdr:rowOff>
    </xdr:from>
    <xdr:to>
      <xdr:col>17</xdr:col>
      <xdr:colOff>15240</xdr:colOff>
      <xdr:row>10</xdr:row>
      <xdr:rowOff>220980</xdr:rowOff>
    </xdr:to>
    <xdr:sp macro="" textlink="">
      <xdr:nvSpPr>
        <xdr:cNvPr id="9" name="正方形/長方形 8">
          <a:hlinkClick xmlns:r="http://schemas.openxmlformats.org/officeDocument/2006/relationships" r:id="rId8"/>
        </xdr:cNvPr>
        <xdr:cNvSpPr/>
      </xdr:nvSpPr>
      <xdr:spPr>
        <a:xfrm>
          <a:off x="12793980" y="2217420"/>
          <a:ext cx="78486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ポーズ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15</xdr:col>
      <xdr:colOff>148590</xdr:colOff>
      <xdr:row>4</xdr:row>
      <xdr:rowOff>175260</xdr:rowOff>
    </xdr:from>
    <xdr:to>
      <xdr:col>15</xdr:col>
      <xdr:colOff>148590</xdr:colOff>
      <xdr:row>5</xdr:row>
      <xdr:rowOff>129540</xdr:rowOff>
    </xdr:to>
    <xdr:cxnSp macro="">
      <xdr:nvCxnSpPr>
        <xdr:cNvPr id="10" name="直線矢印コネクタ 9"/>
        <xdr:cNvCxnSpPr>
          <a:stCxn id="3" idx="2"/>
          <a:endCxn id="4" idx="0"/>
        </xdr:cNvCxnSpPr>
      </xdr:nvCxnSpPr>
      <xdr:spPr>
        <a:xfrm>
          <a:off x="11913870" y="110490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6</xdr:row>
      <xdr:rowOff>198120</xdr:rowOff>
    </xdr:from>
    <xdr:to>
      <xdr:col>15</xdr:col>
      <xdr:colOff>148590</xdr:colOff>
      <xdr:row>7</xdr:row>
      <xdr:rowOff>121920</xdr:rowOff>
    </xdr:to>
    <xdr:cxnSp macro="">
      <xdr:nvCxnSpPr>
        <xdr:cNvPr id="11" name="直線矢印コネクタ 10"/>
        <xdr:cNvCxnSpPr>
          <a:stCxn id="4" idx="2"/>
          <a:endCxn id="6" idx="0"/>
        </xdr:cNvCxnSpPr>
      </xdr:nvCxnSpPr>
      <xdr:spPr>
        <a:xfrm>
          <a:off x="11913870" y="158496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8</xdr:row>
      <xdr:rowOff>198120</xdr:rowOff>
    </xdr:from>
    <xdr:to>
      <xdr:col>15</xdr:col>
      <xdr:colOff>148590</xdr:colOff>
      <xdr:row>9</xdr:row>
      <xdr:rowOff>144780</xdr:rowOff>
    </xdr:to>
    <xdr:cxnSp macro="">
      <xdr:nvCxnSpPr>
        <xdr:cNvPr id="12" name="直線矢印コネクタ 11"/>
        <xdr:cNvCxnSpPr>
          <a:stCxn id="6" idx="2"/>
          <a:endCxn id="5" idx="0"/>
        </xdr:cNvCxnSpPr>
      </xdr:nvCxnSpPr>
      <xdr:spPr>
        <a:xfrm>
          <a:off x="11913870" y="2042160"/>
          <a:ext cx="0" cy="1752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10</xdr:row>
      <xdr:rowOff>220980</xdr:rowOff>
    </xdr:from>
    <xdr:to>
      <xdr:col>15</xdr:col>
      <xdr:colOff>148590</xdr:colOff>
      <xdr:row>11</xdr:row>
      <xdr:rowOff>152400</xdr:rowOff>
    </xdr:to>
    <xdr:cxnSp macro="">
      <xdr:nvCxnSpPr>
        <xdr:cNvPr id="13" name="直線矢印コネクタ 12"/>
        <xdr:cNvCxnSpPr>
          <a:stCxn id="5" idx="2"/>
          <a:endCxn id="7" idx="0"/>
        </xdr:cNvCxnSpPr>
      </xdr:nvCxnSpPr>
      <xdr:spPr>
        <a:xfrm>
          <a:off x="11913870" y="2522220"/>
          <a:ext cx="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13</xdr:row>
      <xdr:rowOff>0</xdr:rowOff>
    </xdr:from>
    <xdr:to>
      <xdr:col>15</xdr:col>
      <xdr:colOff>156210</xdr:colOff>
      <xdr:row>13</xdr:row>
      <xdr:rowOff>152400</xdr:rowOff>
    </xdr:to>
    <xdr:cxnSp macro="">
      <xdr:nvCxnSpPr>
        <xdr:cNvPr id="14" name="直線矢印コネクタ 13"/>
        <xdr:cNvCxnSpPr>
          <a:stCxn id="7" idx="2"/>
          <a:endCxn id="8" idx="0"/>
        </xdr:cNvCxnSpPr>
      </xdr:nvCxnSpPr>
      <xdr:spPr>
        <a:xfrm>
          <a:off x="11913870" y="2987040"/>
          <a:ext cx="762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777240</xdr:colOff>
      <xdr:row>4</xdr:row>
      <xdr:rowOff>26670</xdr:rowOff>
    </xdr:from>
    <xdr:to>
      <xdr:col>16</xdr:col>
      <xdr:colOff>521970</xdr:colOff>
      <xdr:row>9</xdr:row>
      <xdr:rowOff>144780</xdr:rowOff>
    </xdr:to>
    <xdr:cxnSp macro="">
      <xdr:nvCxnSpPr>
        <xdr:cNvPr id="16" name="直線矢印コネクタ 15"/>
        <xdr:cNvCxnSpPr>
          <a:stCxn id="9" idx="0"/>
          <a:endCxn id="3" idx="3"/>
        </xdr:cNvCxnSpPr>
      </xdr:nvCxnSpPr>
      <xdr:spPr>
        <a:xfrm flipH="1" flipV="1">
          <a:off x="12542520" y="956310"/>
          <a:ext cx="643890" cy="1261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3</xdr:row>
      <xdr:rowOff>106680</xdr:rowOff>
    </xdr:from>
    <xdr:to>
      <xdr:col>15</xdr:col>
      <xdr:colOff>777240</xdr:colOff>
      <xdr:row>4</xdr:row>
      <xdr:rowOff>175260</xdr:rowOff>
    </xdr:to>
    <xdr:sp macro="" textlink="">
      <xdr:nvSpPr>
        <xdr:cNvPr id="18" name="正方形/長方形 17">
          <a:hlinkClick xmlns:r="http://schemas.openxmlformats.org/officeDocument/2006/relationships" r:id="rId2"/>
        </xdr:cNvPr>
        <xdr:cNvSpPr/>
      </xdr:nvSpPr>
      <xdr:spPr>
        <a:xfrm>
          <a:off x="11559540" y="807720"/>
          <a:ext cx="122682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タイトル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419100</xdr:colOff>
      <xdr:row>5</xdr:row>
      <xdr:rowOff>129540</xdr:rowOff>
    </xdr:from>
    <xdr:to>
      <xdr:col>15</xdr:col>
      <xdr:colOff>777240</xdr:colOff>
      <xdr:row>6</xdr:row>
      <xdr:rowOff>198120</xdr:rowOff>
    </xdr:to>
    <xdr:sp macro="" textlink="">
      <xdr:nvSpPr>
        <xdr:cNvPr id="19" name="正方形/長方形 18">
          <a:hlinkClick xmlns:r="http://schemas.openxmlformats.org/officeDocument/2006/relationships" r:id="rId3"/>
        </xdr:cNvPr>
        <xdr:cNvSpPr/>
      </xdr:nvSpPr>
      <xdr:spPr>
        <a:xfrm>
          <a:off x="11559540" y="1287780"/>
          <a:ext cx="1226820" cy="29718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モードセレクト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419100</xdr:colOff>
      <xdr:row>9</xdr:row>
      <xdr:rowOff>144780</xdr:rowOff>
    </xdr:from>
    <xdr:to>
      <xdr:col>15</xdr:col>
      <xdr:colOff>777240</xdr:colOff>
      <xdr:row>10</xdr:row>
      <xdr:rowOff>220980</xdr:rowOff>
    </xdr:to>
    <xdr:sp macro="" textlink="">
      <xdr:nvSpPr>
        <xdr:cNvPr id="20" name="正方形/長方形 19">
          <a:hlinkClick xmlns:r="http://schemas.openxmlformats.org/officeDocument/2006/relationships" r:id="rId4"/>
        </xdr:cNvPr>
        <xdr:cNvSpPr/>
      </xdr:nvSpPr>
      <xdr:spPr>
        <a:xfrm>
          <a:off x="11559540" y="2217420"/>
          <a:ext cx="122682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ゲーム</a:t>
          </a:r>
        </a:p>
      </xdr:txBody>
    </xdr:sp>
    <xdr:clientData/>
  </xdr:twoCellAnchor>
  <xdr:twoCellAnchor>
    <xdr:from>
      <xdr:col>14</xdr:col>
      <xdr:colOff>419100</xdr:colOff>
      <xdr:row>7</xdr:row>
      <xdr:rowOff>121920</xdr:rowOff>
    </xdr:from>
    <xdr:to>
      <xdr:col>15</xdr:col>
      <xdr:colOff>777240</xdr:colOff>
      <xdr:row>8</xdr:row>
      <xdr:rowOff>198120</xdr:rowOff>
    </xdr:to>
    <xdr:sp macro="" textlink="">
      <xdr:nvSpPr>
        <xdr:cNvPr id="21" name="正方形/長方形 20">
          <a:hlinkClick xmlns:r="http://schemas.openxmlformats.org/officeDocument/2006/relationships" r:id="rId5"/>
        </xdr:cNvPr>
        <xdr:cNvSpPr/>
      </xdr:nvSpPr>
      <xdr:spPr>
        <a:xfrm>
          <a:off x="11559540" y="1737360"/>
          <a:ext cx="122682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キャラセレクト</a:t>
          </a:r>
        </a:p>
      </xdr:txBody>
    </xdr:sp>
    <xdr:clientData/>
  </xdr:twoCellAnchor>
  <xdr:twoCellAnchor>
    <xdr:from>
      <xdr:col>14</xdr:col>
      <xdr:colOff>419100</xdr:colOff>
      <xdr:row>11</xdr:row>
      <xdr:rowOff>152400</xdr:rowOff>
    </xdr:from>
    <xdr:to>
      <xdr:col>15</xdr:col>
      <xdr:colOff>777240</xdr:colOff>
      <xdr:row>13</xdr:row>
      <xdr:rowOff>0</xdr:rowOff>
    </xdr:to>
    <xdr:sp macro="" textlink="">
      <xdr:nvSpPr>
        <xdr:cNvPr id="22" name="正方形/長方形 21">
          <a:hlinkClick xmlns:r="http://schemas.openxmlformats.org/officeDocument/2006/relationships" r:id="rId6"/>
        </xdr:cNvPr>
        <xdr:cNvSpPr/>
      </xdr:nvSpPr>
      <xdr:spPr>
        <a:xfrm>
          <a:off x="11559540" y="2682240"/>
          <a:ext cx="122682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リザルト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426720</xdr:colOff>
      <xdr:row>13</xdr:row>
      <xdr:rowOff>152400</xdr:rowOff>
    </xdr:from>
    <xdr:to>
      <xdr:col>15</xdr:col>
      <xdr:colOff>784860</xdr:colOff>
      <xdr:row>15</xdr:row>
      <xdr:rowOff>0</xdr:rowOff>
    </xdr:to>
    <xdr:sp macro="" textlink="">
      <xdr:nvSpPr>
        <xdr:cNvPr id="23" name="正方形/長方形 22">
          <a:hlinkClick xmlns:r="http://schemas.openxmlformats.org/officeDocument/2006/relationships" r:id="rId7"/>
        </xdr:cNvPr>
        <xdr:cNvSpPr/>
      </xdr:nvSpPr>
      <xdr:spPr>
        <a:xfrm>
          <a:off x="11567160" y="3139440"/>
          <a:ext cx="122682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ランキング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16</xdr:col>
      <xdr:colOff>129540</xdr:colOff>
      <xdr:row>9</xdr:row>
      <xdr:rowOff>144780</xdr:rowOff>
    </xdr:from>
    <xdr:to>
      <xdr:col>17</xdr:col>
      <xdr:colOff>15240</xdr:colOff>
      <xdr:row>10</xdr:row>
      <xdr:rowOff>220980</xdr:rowOff>
    </xdr:to>
    <xdr:sp macro="" textlink="">
      <xdr:nvSpPr>
        <xdr:cNvPr id="24" name="正方形/長方形 23">
          <a:hlinkClick xmlns:r="http://schemas.openxmlformats.org/officeDocument/2006/relationships" r:id="rId8"/>
        </xdr:cNvPr>
        <xdr:cNvSpPr/>
      </xdr:nvSpPr>
      <xdr:spPr>
        <a:xfrm>
          <a:off x="13007340" y="2217420"/>
          <a:ext cx="75438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ポーズ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15</xdr:col>
      <xdr:colOff>148590</xdr:colOff>
      <xdr:row>4</xdr:row>
      <xdr:rowOff>175260</xdr:rowOff>
    </xdr:from>
    <xdr:to>
      <xdr:col>15</xdr:col>
      <xdr:colOff>148590</xdr:colOff>
      <xdr:row>5</xdr:row>
      <xdr:rowOff>129540</xdr:rowOff>
    </xdr:to>
    <xdr:cxnSp macro="">
      <xdr:nvCxnSpPr>
        <xdr:cNvPr id="25" name="直線矢印コネクタ 24"/>
        <xdr:cNvCxnSpPr>
          <a:stCxn id="18" idx="2"/>
          <a:endCxn id="19" idx="0"/>
        </xdr:cNvCxnSpPr>
      </xdr:nvCxnSpPr>
      <xdr:spPr>
        <a:xfrm>
          <a:off x="12157710" y="110490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6</xdr:row>
      <xdr:rowOff>198120</xdr:rowOff>
    </xdr:from>
    <xdr:to>
      <xdr:col>15</xdr:col>
      <xdr:colOff>148590</xdr:colOff>
      <xdr:row>7</xdr:row>
      <xdr:rowOff>121920</xdr:rowOff>
    </xdr:to>
    <xdr:cxnSp macro="">
      <xdr:nvCxnSpPr>
        <xdr:cNvPr id="26" name="直線矢印コネクタ 25"/>
        <xdr:cNvCxnSpPr>
          <a:stCxn id="19" idx="2"/>
          <a:endCxn id="21" idx="0"/>
        </xdr:cNvCxnSpPr>
      </xdr:nvCxnSpPr>
      <xdr:spPr>
        <a:xfrm>
          <a:off x="12157710" y="158496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8</xdr:row>
      <xdr:rowOff>198120</xdr:rowOff>
    </xdr:from>
    <xdr:to>
      <xdr:col>15</xdr:col>
      <xdr:colOff>148590</xdr:colOff>
      <xdr:row>9</xdr:row>
      <xdr:rowOff>144780</xdr:rowOff>
    </xdr:to>
    <xdr:cxnSp macro="">
      <xdr:nvCxnSpPr>
        <xdr:cNvPr id="27" name="直線矢印コネクタ 26"/>
        <xdr:cNvCxnSpPr>
          <a:stCxn id="21" idx="2"/>
          <a:endCxn id="20" idx="0"/>
        </xdr:cNvCxnSpPr>
      </xdr:nvCxnSpPr>
      <xdr:spPr>
        <a:xfrm>
          <a:off x="12157710" y="2042160"/>
          <a:ext cx="0" cy="1752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10</xdr:row>
      <xdr:rowOff>220980</xdr:rowOff>
    </xdr:from>
    <xdr:to>
      <xdr:col>15</xdr:col>
      <xdr:colOff>148590</xdr:colOff>
      <xdr:row>11</xdr:row>
      <xdr:rowOff>152400</xdr:rowOff>
    </xdr:to>
    <xdr:cxnSp macro="">
      <xdr:nvCxnSpPr>
        <xdr:cNvPr id="28" name="直線矢印コネクタ 27"/>
        <xdr:cNvCxnSpPr>
          <a:stCxn id="20" idx="2"/>
          <a:endCxn id="22" idx="0"/>
        </xdr:cNvCxnSpPr>
      </xdr:nvCxnSpPr>
      <xdr:spPr>
        <a:xfrm>
          <a:off x="12157710" y="2522220"/>
          <a:ext cx="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13</xdr:row>
      <xdr:rowOff>0</xdr:rowOff>
    </xdr:from>
    <xdr:to>
      <xdr:col>15</xdr:col>
      <xdr:colOff>156210</xdr:colOff>
      <xdr:row>13</xdr:row>
      <xdr:rowOff>152400</xdr:rowOff>
    </xdr:to>
    <xdr:cxnSp macro="">
      <xdr:nvCxnSpPr>
        <xdr:cNvPr id="29" name="直線矢印コネクタ 28"/>
        <xdr:cNvCxnSpPr>
          <a:stCxn id="22" idx="2"/>
          <a:endCxn id="23" idx="0"/>
        </xdr:cNvCxnSpPr>
      </xdr:nvCxnSpPr>
      <xdr:spPr>
        <a:xfrm>
          <a:off x="12157710" y="2987040"/>
          <a:ext cx="762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777240</xdr:colOff>
      <xdr:row>4</xdr:row>
      <xdr:rowOff>26670</xdr:rowOff>
    </xdr:from>
    <xdr:to>
      <xdr:col>16</xdr:col>
      <xdr:colOff>521970</xdr:colOff>
      <xdr:row>9</xdr:row>
      <xdr:rowOff>144780</xdr:rowOff>
    </xdr:to>
    <xdr:cxnSp macro="">
      <xdr:nvCxnSpPr>
        <xdr:cNvPr id="30" name="直線矢印コネクタ 29"/>
        <xdr:cNvCxnSpPr>
          <a:stCxn id="24" idx="0"/>
          <a:endCxn id="18" idx="3"/>
        </xdr:cNvCxnSpPr>
      </xdr:nvCxnSpPr>
      <xdr:spPr>
        <a:xfrm flipH="1" flipV="1">
          <a:off x="12786360" y="956310"/>
          <a:ext cx="613410" cy="1261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3</xdr:row>
      <xdr:rowOff>106680</xdr:rowOff>
    </xdr:from>
    <xdr:to>
      <xdr:col>15</xdr:col>
      <xdr:colOff>777240</xdr:colOff>
      <xdr:row>4</xdr:row>
      <xdr:rowOff>175260</xdr:rowOff>
    </xdr:to>
    <xdr:sp macro="" textlink="">
      <xdr:nvSpPr>
        <xdr:cNvPr id="31" name="正方形/長方形 30">
          <a:hlinkClick xmlns:r="http://schemas.openxmlformats.org/officeDocument/2006/relationships" r:id="rId2"/>
        </xdr:cNvPr>
        <xdr:cNvSpPr/>
      </xdr:nvSpPr>
      <xdr:spPr>
        <a:xfrm>
          <a:off x="11559540" y="807720"/>
          <a:ext cx="122682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タイトル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419100</xdr:colOff>
      <xdr:row>5</xdr:row>
      <xdr:rowOff>129540</xdr:rowOff>
    </xdr:from>
    <xdr:to>
      <xdr:col>15</xdr:col>
      <xdr:colOff>777240</xdr:colOff>
      <xdr:row>6</xdr:row>
      <xdr:rowOff>198120</xdr:rowOff>
    </xdr:to>
    <xdr:sp macro="" textlink="">
      <xdr:nvSpPr>
        <xdr:cNvPr id="32" name="正方形/長方形 31">
          <a:hlinkClick xmlns:r="http://schemas.openxmlformats.org/officeDocument/2006/relationships" r:id="rId3"/>
        </xdr:cNvPr>
        <xdr:cNvSpPr/>
      </xdr:nvSpPr>
      <xdr:spPr>
        <a:xfrm>
          <a:off x="11559540" y="1287780"/>
          <a:ext cx="122682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モードセレクト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426720</xdr:colOff>
      <xdr:row>11</xdr:row>
      <xdr:rowOff>144780</xdr:rowOff>
    </xdr:from>
    <xdr:to>
      <xdr:col>15</xdr:col>
      <xdr:colOff>784860</xdr:colOff>
      <xdr:row>12</xdr:row>
      <xdr:rowOff>220980</xdr:rowOff>
    </xdr:to>
    <xdr:sp macro="" textlink="">
      <xdr:nvSpPr>
        <xdr:cNvPr id="33" name="正方形/長方形 32">
          <a:hlinkClick xmlns:r="http://schemas.openxmlformats.org/officeDocument/2006/relationships" r:id="rId4"/>
        </xdr:cNvPr>
        <xdr:cNvSpPr/>
      </xdr:nvSpPr>
      <xdr:spPr>
        <a:xfrm>
          <a:off x="11567160" y="2674620"/>
          <a:ext cx="122682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ゲーム</a:t>
          </a:r>
        </a:p>
      </xdr:txBody>
    </xdr:sp>
    <xdr:clientData/>
  </xdr:twoCellAnchor>
  <xdr:twoCellAnchor>
    <xdr:from>
      <xdr:col>14</xdr:col>
      <xdr:colOff>419100</xdr:colOff>
      <xdr:row>7</xdr:row>
      <xdr:rowOff>121920</xdr:rowOff>
    </xdr:from>
    <xdr:to>
      <xdr:col>15</xdr:col>
      <xdr:colOff>777240</xdr:colOff>
      <xdr:row>8</xdr:row>
      <xdr:rowOff>198120</xdr:rowOff>
    </xdr:to>
    <xdr:sp macro="" textlink="">
      <xdr:nvSpPr>
        <xdr:cNvPr id="34" name="正方形/長方形 33">
          <a:hlinkClick xmlns:r="http://schemas.openxmlformats.org/officeDocument/2006/relationships" r:id="rId5"/>
        </xdr:cNvPr>
        <xdr:cNvSpPr/>
      </xdr:nvSpPr>
      <xdr:spPr>
        <a:xfrm>
          <a:off x="11559540" y="1737360"/>
          <a:ext cx="122682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キャラセレクト</a:t>
          </a:r>
        </a:p>
      </xdr:txBody>
    </xdr:sp>
    <xdr:clientData/>
  </xdr:twoCellAnchor>
  <xdr:twoCellAnchor>
    <xdr:from>
      <xdr:col>14</xdr:col>
      <xdr:colOff>426720</xdr:colOff>
      <xdr:row>13</xdr:row>
      <xdr:rowOff>144780</xdr:rowOff>
    </xdr:from>
    <xdr:to>
      <xdr:col>15</xdr:col>
      <xdr:colOff>784860</xdr:colOff>
      <xdr:row>14</xdr:row>
      <xdr:rowOff>220980</xdr:rowOff>
    </xdr:to>
    <xdr:sp macro="" textlink="">
      <xdr:nvSpPr>
        <xdr:cNvPr id="35" name="正方形/長方形 34">
          <a:hlinkClick xmlns:r="http://schemas.openxmlformats.org/officeDocument/2006/relationships" r:id="rId6"/>
        </xdr:cNvPr>
        <xdr:cNvSpPr/>
      </xdr:nvSpPr>
      <xdr:spPr>
        <a:xfrm>
          <a:off x="11567160" y="3131820"/>
          <a:ext cx="122682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リザルト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434340</xdr:colOff>
      <xdr:row>15</xdr:row>
      <xdr:rowOff>144780</xdr:rowOff>
    </xdr:from>
    <xdr:to>
      <xdr:col>15</xdr:col>
      <xdr:colOff>792480</xdr:colOff>
      <xdr:row>16</xdr:row>
      <xdr:rowOff>220980</xdr:rowOff>
    </xdr:to>
    <xdr:sp macro="" textlink="">
      <xdr:nvSpPr>
        <xdr:cNvPr id="36" name="正方形/長方形 35">
          <a:hlinkClick xmlns:r="http://schemas.openxmlformats.org/officeDocument/2006/relationships" r:id="rId7"/>
        </xdr:cNvPr>
        <xdr:cNvSpPr/>
      </xdr:nvSpPr>
      <xdr:spPr>
        <a:xfrm>
          <a:off x="11574780" y="3589020"/>
          <a:ext cx="122682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ランキング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16</xdr:col>
      <xdr:colOff>129540</xdr:colOff>
      <xdr:row>9</xdr:row>
      <xdr:rowOff>144780</xdr:rowOff>
    </xdr:from>
    <xdr:to>
      <xdr:col>17</xdr:col>
      <xdr:colOff>15240</xdr:colOff>
      <xdr:row>10</xdr:row>
      <xdr:rowOff>220980</xdr:rowOff>
    </xdr:to>
    <xdr:sp macro="" textlink="">
      <xdr:nvSpPr>
        <xdr:cNvPr id="37" name="正方形/長方形 36">
          <a:hlinkClick xmlns:r="http://schemas.openxmlformats.org/officeDocument/2006/relationships" r:id="rId8"/>
        </xdr:cNvPr>
        <xdr:cNvSpPr/>
      </xdr:nvSpPr>
      <xdr:spPr>
        <a:xfrm>
          <a:off x="13007340" y="2217420"/>
          <a:ext cx="75438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ポーズ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15</xdr:col>
      <xdr:colOff>148590</xdr:colOff>
      <xdr:row>4</xdr:row>
      <xdr:rowOff>175260</xdr:rowOff>
    </xdr:from>
    <xdr:to>
      <xdr:col>15</xdr:col>
      <xdr:colOff>148590</xdr:colOff>
      <xdr:row>5</xdr:row>
      <xdr:rowOff>129540</xdr:rowOff>
    </xdr:to>
    <xdr:cxnSp macro="">
      <xdr:nvCxnSpPr>
        <xdr:cNvPr id="38" name="直線矢印コネクタ 37"/>
        <xdr:cNvCxnSpPr>
          <a:stCxn id="31" idx="2"/>
          <a:endCxn id="32" idx="0"/>
        </xdr:cNvCxnSpPr>
      </xdr:nvCxnSpPr>
      <xdr:spPr>
        <a:xfrm>
          <a:off x="12157710" y="110490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6</xdr:row>
      <xdr:rowOff>198120</xdr:rowOff>
    </xdr:from>
    <xdr:to>
      <xdr:col>15</xdr:col>
      <xdr:colOff>148590</xdr:colOff>
      <xdr:row>7</xdr:row>
      <xdr:rowOff>121920</xdr:rowOff>
    </xdr:to>
    <xdr:cxnSp macro="">
      <xdr:nvCxnSpPr>
        <xdr:cNvPr id="39" name="直線矢印コネクタ 38"/>
        <xdr:cNvCxnSpPr>
          <a:stCxn id="32" idx="2"/>
          <a:endCxn id="34" idx="0"/>
        </xdr:cNvCxnSpPr>
      </xdr:nvCxnSpPr>
      <xdr:spPr>
        <a:xfrm>
          <a:off x="12157710" y="158496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163830</xdr:colOff>
      <xdr:row>8</xdr:row>
      <xdr:rowOff>198120</xdr:rowOff>
    </xdr:from>
    <xdr:to>
      <xdr:col>15</xdr:col>
      <xdr:colOff>163830</xdr:colOff>
      <xdr:row>9</xdr:row>
      <xdr:rowOff>144780</xdr:rowOff>
    </xdr:to>
    <xdr:cxnSp macro="">
      <xdr:nvCxnSpPr>
        <xdr:cNvPr id="40" name="直線矢印コネクタ 39"/>
        <xdr:cNvCxnSpPr>
          <a:stCxn id="34" idx="2"/>
          <a:endCxn id="45" idx="0"/>
        </xdr:cNvCxnSpPr>
      </xdr:nvCxnSpPr>
      <xdr:spPr>
        <a:xfrm>
          <a:off x="12172950" y="2042160"/>
          <a:ext cx="0" cy="1752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12</xdr:row>
      <xdr:rowOff>220980</xdr:rowOff>
    </xdr:from>
    <xdr:to>
      <xdr:col>15</xdr:col>
      <xdr:colOff>171450</xdr:colOff>
      <xdr:row>13</xdr:row>
      <xdr:rowOff>144780</xdr:rowOff>
    </xdr:to>
    <xdr:cxnSp macro="">
      <xdr:nvCxnSpPr>
        <xdr:cNvPr id="41" name="直線矢印コネクタ 40"/>
        <xdr:cNvCxnSpPr>
          <a:stCxn id="33" idx="2"/>
          <a:endCxn id="35" idx="0"/>
        </xdr:cNvCxnSpPr>
      </xdr:nvCxnSpPr>
      <xdr:spPr>
        <a:xfrm>
          <a:off x="12180570" y="297942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156210</xdr:colOff>
      <xdr:row>14</xdr:row>
      <xdr:rowOff>220980</xdr:rowOff>
    </xdr:from>
    <xdr:to>
      <xdr:col>15</xdr:col>
      <xdr:colOff>163830</xdr:colOff>
      <xdr:row>15</xdr:row>
      <xdr:rowOff>144780</xdr:rowOff>
    </xdr:to>
    <xdr:cxnSp macro="">
      <xdr:nvCxnSpPr>
        <xdr:cNvPr id="42" name="直線矢印コネクタ 41"/>
        <xdr:cNvCxnSpPr>
          <a:stCxn id="35" idx="2"/>
          <a:endCxn id="36" idx="0"/>
        </xdr:cNvCxnSpPr>
      </xdr:nvCxnSpPr>
      <xdr:spPr>
        <a:xfrm>
          <a:off x="12165330" y="3436620"/>
          <a:ext cx="762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784860</xdr:colOff>
      <xdr:row>10</xdr:row>
      <xdr:rowOff>68580</xdr:rowOff>
    </xdr:from>
    <xdr:to>
      <xdr:col>16</xdr:col>
      <xdr:colOff>129540</xdr:colOff>
      <xdr:row>12</xdr:row>
      <xdr:rowOff>68580</xdr:rowOff>
    </xdr:to>
    <xdr:cxnSp macro="">
      <xdr:nvCxnSpPr>
        <xdr:cNvPr id="43" name="直線矢印コネクタ 42"/>
        <xdr:cNvCxnSpPr>
          <a:stCxn id="33" idx="3"/>
          <a:endCxn id="37" idx="1"/>
        </xdr:cNvCxnSpPr>
      </xdr:nvCxnSpPr>
      <xdr:spPr>
        <a:xfrm flipV="1">
          <a:off x="12793980" y="2369820"/>
          <a:ext cx="213360" cy="4572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777240</xdr:colOff>
      <xdr:row>4</xdr:row>
      <xdr:rowOff>26670</xdr:rowOff>
    </xdr:from>
    <xdr:to>
      <xdr:col>16</xdr:col>
      <xdr:colOff>521970</xdr:colOff>
      <xdr:row>9</xdr:row>
      <xdr:rowOff>144780</xdr:rowOff>
    </xdr:to>
    <xdr:cxnSp macro="">
      <xdr:nvCxnSpPr>
        <xdr:cNvPr id="44" name="直線矢印コネクタ 43"/>
        <xdr:cNvCxnSpPr>
          <a:stCxn id="37" idx="0"/>
          <a:endCxn id="31" idx="3"/>
        </xdr:cNvCxnSpPr>
      </xdr:nvCxnSpPr>
      <xdr:spPr>
        <a:xfrm flipH="1" flipV="1">
          <a:off x="12786360" y="956310"/>
          <a:ext cx="613410" cy="1261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9</xdr:row>
      <xdr:rowOff>144780</xdr:rowOff>
    </xdr:from>
    <xdr:to>
      <xdr:col>15</xdr:col>
      <xdr:colOff>777240</xdr:colOff>
      <xdr:row>10</xdr:row>
      <xdr:rowOff>213360</xdr:rowOff>
    </xdr:to>
    <xdr:sp macro="" textlink="">
      <xdr:nvSpPr>
        <xdr:cNvPr id="45" name="正方形/長方形 44">
          <a:hlinkClick xmlns:r="http://schemas.openxmlformats.org/officeDocument/2006/relationships" r:id="rId9"/>
        </xdr:cNvPr>
        <xdr:cNvSpPr/>
      </xdr:nvSpPr>
      <xdr:spPr>
        <a:xfrm>
          <a:off x="11559540" y="2217420"/>
          <a:ext cx="1226820" cy="29718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チュートリアル</a:t>
          </a:r>
          <a:endParaRPr kumimoji="1" lang="en-US" altLang="ja-JP" sz="1100" b="1"/>
        </a:p>
      </xdr:txBody>
    </xdr:sp>
    <xdr:clientData/>
  </xdr:twoCellAnchor>
  <xdr:twoCellAnchor>
    <xdr:from>
      <xdr:col>15</xdr:col>
      <xdr:colOff>163830</xdr:colOff>
      <xdr:row>10</xdr:row>
      <xdr:rowOff>213360</xdr:rowOff>
    </xdr:from>
    <xdr:to>
      <xdr:col>15</xdr:col>
      <xdr:colOff>171450</xdr:colOff>
      <xdr:row>11</xdr:row>
      <xdr:rowOff>144780</xdr:rowOff>
    </xdr:to>
    <xdr:cxnSp macro="">
      <xdr:nvCxnSpPr>
        <xdr:cNvPr id="46" name="直線矢印コネクタ 45"/>
        <xdr:cNvCxnSpPr>
          <a:stCxn id="45" idx="2"/>
          <a:endCxn id="33" idx="0"/>
        </xdr:cNvCxnSpPr>
      </xdr:nvCxnSpPr>
      <xdr:spPr>
        <a:xfrm>
          <a:off x="12172950" y="2514600"/>
          <a:ext cx="762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10</xdr:row>
      <xdr:rowOff>220980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7620" y="937260"/>
          <a:ext cx="274320" cy="15849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07ラノベPOP" panose="02000800000000000000" pitchFamily="50" charset="-128"/>
              <a:ea typeface="07ラノベPOP" panose="02000800000000000000" pitchFamily="50" charset="-128"/>
            </a:rPr>
            <a:t>戻る</a:t>
          </a:r>
          <a:endParaRPr kumimoji="1" lang="en-US" altLang="ja-JP" sz="1100">
            <a:latin typeface="07ラノベPOP" panose="02000800000000000000" pitchFamily="50" charset="-128"/>
            <a:ea typeface="07ラノベPOP" panose="02000800000000000000" pitchFamily="50" charset="-128"/>
          </a:endParaRPr>
        </a:p>
        <a:p>
          <a:pPr algn="ctr"/>
          <a:endParaRPr kumimoji="1" lang="ja-JP" altLang="en-US" sz="1100">
            <a:latin typeface="07ラノベPOP" panose="02000800000000000000" pitchFamily="50" charset="-128"/>
            <a:ea typeface="07ラノベPOP" panose="02000800000000000000" pitchFamily="50" charset="-128"/>
          </a:endParaRPr>
        </a:p>
      </xdr:txBody>
    </xdr:sp>
    <xdr:clientData/>
  </xdr:twoCellAnchor>
  <xdr:twoCellAnchor>
    <xdr:from>
      <xdr:col>14</xdr:col>
      <xdr:colOff>419100</xdr:colOff>
      <xdr:row>3</xdr:row>
      <xdr:rowOff>106680</xdr:rowOff>
    </xdr:from>
    <xdr:to>
      <xdr:col>15</xdr:col>
      <xdr:colOff>777240</xdr:colOff>
      <xdr:row>4</xdr:row>
      <xdr:rowOff>175260</xdr:rowOff>
    </xdr:to>
    <xdr:sp macro="" textlink="">
      <xdr:nvSpPr>
        <xdr:cNvPr id="3" name="正方形/長方形 2">
          <a:hlinkClick xmlns:r="http://schemas.openxmlformats.org/officeDocument/2006/relationships" r:id="rId2"/>
        </xdr:cNvPr>
        <xdr:cNvSpPr/>
      </xdr:nvSpPr>
      <xdr:spPr>
        <a:xfrm>
          <a:off x="11285220" y="80772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タイトル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419100</xdr:colOff>
      <xdr:row>5</xdr:row>
      <xdr:rowOff>129540</xdr:rowOff>
    </xdr:from>
    <xdr:to>
      <xdr:col>15</xdr:col>
      <xdr:colOff>777240</xdr:colOff>
      <xdr:row>6</xdr:row>
      <xdr:rowOff>198120</xdr:rowOff>
    </xdr:to>
    <xdr:sp macro="" textlink="">
      <xdr:nvSpPr>
        <xdr:cNvPr id="4" name="正方形/長方形 3">
          <a:hlinkClick xmlns:r="http://schemas.openxmlformats.org/officeDocument/2006/relationships" r:id="rId3"/>
        </xdr:cNvPr>
        <xdr:cNvSpPr/>
      </xdr:nvSpPr>
      <xdr:spPr>
        <a:xfrm>
          <a:off x="11285220" y="128778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モードセレクト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426720</xdr:colOff>
      <xdr:row>11</xdr:row>
      <xdr:rowOff>137160</xdr:rowOff>
    </xdr:from>
    <xdr:to>
      <xdr:col>15</xdr:col>
      <xdr:colOff>784860</xdr:colOff>
      <xdr:row>12</xdr:row>
      <xdr:rowOff>213360</xdr:rowOff>
    </xdr:to>
    <xdr:sp macro="" textlink="">
      <xdr:nvSpPr>
        <xdr:cNvPr id="5" name="正方形/長方形 4">
          <a:hlinkClick xmlns:r="http://schemas.openxmlformats.org/officeDocument/2006/relationships" r:id="rId4"/>
        </xdr:cNvPr>
        <xdr:cNvSpPr/>
      </xdr:nvSpPr>
      <xdr:spPr>
        <a:xfrm>
          <a:off x="11292840" y="266700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ゲーム</a:t>
          </a:r>
        </a:p>
      </xdr:txBody>
    </xdr:sp>
    <xdr:clientData/>
  </xdr:twoCellAnchor>
  <xdr:twoCellAnchor>
    <xdr:from>
      <xdr:col>14</xdr:col>
      <xdr:colOff>419100</xdr:colOff>
      <xdr:row>7</xdr:row>
      <xdr:rowOff>121920</xdr:rowOff>
    </xdr:from>
    <xdr:to>
      <xdr:col>15</xdr:col>
      <xdr:colOff>777240</xdr:colOff>
      <xdr:row>8</xdr:row>
      <xdr:rowOff>198120</xdr:rowOff>
    </xdr:to>
    <xdr:sp macro="" textlink="">
      <xdr:nvSpPr>
        <xdr:cNvPr id="6" name="正方形/長方形 5">
          <a:hlinkClick xmlns:r="http://schemas.openxmlformats.org/officeDocument/2006/relationships" r:id="rId5"/>
        </xdr:cNvPr>
        <xdr:cNvSpPr/>
      </xdr:nvSpPr>
      <xdr:spPr>
        <a:xfrm>
          <a:off x="11285220" y="173736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キャラセレクト</a:t>
          </a:r>
        </a:p>
      </xdr:txBody>
    </xdr:sp>
    <xdr:clientData/>
  </xdr:twoCellAnchor>
  <xdr:twoCellAnchor>
    <xdr:from>
      <xdr:col>14</xdr:col>
      <xdr:colOff>426720</xdr:colOff>
      <xdr:row>13</xdr:row>
      <xdr:rowOff>144780</xdr:rowOff>
    </xdr:from>
    <xdr:to>
      <xdr:col>15</xdr:col>
      <xdr:colOff>784860</xdr:colOff>
      <xdr:row>14</xdr:row>
      <xdr:rowOff>220980</xdr:rowOff>
    </xdr:to>
    <xdr:sp macro="" textlink="">
      <xdr:nvSpPr>
        <xdr:cNvPr id="7" name="正方形/長方形 6">
          <a:hlinkClick xmlns:r="http://schemas.openxmlformats.org/officeDocument/2006/relationships" r:id="rId6"/>
        </xdr:cNvPr>
        <xdr:cNvSpPr/>
      </xdr:nvSpPr>
      <xdr:spPr>
        <a:xfrm>
          <a:off x="11292840" y="313182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リザルト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434340</xdr:colOff>
      <xdr:row>15</xdr:row>
      <xdr:rowOff>144780</xdr:rowOff>
    </xdr:from>
    <xdr:to>
      <xdr:col>15</xdr:col>
      <xdr:colOff>792480</xdr:colOff>
      <xdr:row>16</xdr:row>
      <xdr:rowOff>220980</xdr:rowOff>
    </xdr:to>
    <xdr:sp macro="" textlink="">
      <xdr:nvSpPr>
        <xdr:cNvPr id="8" name="正方形/長方形 7">
          <a:hlinkClick xmlns:r="http://schemas.openxmlformats.org/officeDocument/2006/relationships" r:id="rId7"/>
        </xdr:cNvPr>
        <xdr:cNvSpPr/>
      </xdr:nvSpPr>
      <xdr:spPr>
        <a:xfrm>
          <a:off x="11300460" y="358902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ランキング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16</xdr:col>
      <xdr:colOff>129540</xdr:colOff>
      <xdr:row>9</xdr:row>
      <xdr:rowOff>144780</xdr:rowOff>
    </xdr:from>
    <xdr:to>
      <xdr:col>17</xdr:col>
      <xdr:colOff>15240</xdr:colOff>
      <xdr:row>10</xdr:row>
      <xdr:rowOff>220980</xdr:rowOff>
    </xdr:to>
    <xdr:sp macro="" textlink="">
      <xdr:nvSpPr>
        <xdr:cNvPr id="9" name="正方形/長方形 8">
          <a:hlinkClick xmlns:r="http://schemas.openxmlformats.org/officeDocument/2006/relationships" r:id="rId8"/>
        </xdr:cNvPr>
        <xdr:cNvSpPr/>
      </xdr:nvSpPr>
      <xdr:spPr>
        <a:xfrm>
          <a:off x="12793980" y="2217420"/>
          <a:ext cx="78486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ポーズ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15</xdr:col>
      <xdr:colOff>148590</xdr:colOff>
      <xdr:row>4</xdr:row>
      <xdr:rowOff>175260</xdr:rowOff>
    </xdr:from>
    <xdr:to>
      <xdr:col>15</xdr:col>
      <xdr:colOff>148590</xdr:colOff>
      <xdr:row>5</xdr:row>
      <xdr:rowOff>129540</xdr:rowOff>
    </xdr:to>
    <xdr:cxnSp macro="">
      <xdr:nvCxnSpPr>
        <xdr:cNvPr id="10" name="直線矢印コネクタ 9"/>
        <xdr:cNvCxnSpPr>
          <a:stCxn id="3" idx="2"/>
          <a:endCxn id="4" idx="0"/>
        </xdr:cNvCxnSpPr>
      </xdr:nvCxnSpPr>
      <xdr:spPr>
        <a:xfrm>
          <a:off x="11913870" y="110490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6</xdr:row>
      <xdr:rowOff>198120</xdr:rowOff>
    </xdr:from>
    <xdr:to>
      <xdr:col>15</xdr:col>
      <xdr:colOff>148590</xdr:colOff>
      <xdr:row>7</xdr:row>
      <xdr:rowOff>121920</xdr:rowOff>
    </xdr:to>
    <xdr:cxnSp macro="">
      <xdr:nvCxnSpPr>
        <xdr:cNvPr id="11" name="直線矢印コネクタ 10"/>
        <xdr:cNvCxnSpPr>
          <a:stCxn id="4" idx="2"/>
          <a:endCxn id="6" idx="0"/>
        </xdr:cNvCxnSpPr>
      </xdr:nvCxnSpPr>
      <xdr:spPr>
        <a:xfrm>
          <a:off x="11913870" y="158496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8</xdr:row>
      <xdr:rowOff>198120</xdr:rowOff>
    </xdr:from>
    <xdr:to>
      <xdr:col>15</xdr:col>
      <xdr:colOff>156210</xdr:colOff>
      <xdr:row>9</xdr:row>
      <xdr:rowOff>129540</xdr:rowOff>
    </xdr:to>
    <xdr:cxnSp macro="">
      <xdr:nvCxnSpPr>
        <xdr:cNvPr id="12" name="直線矢印コネクタ 11"/>
        <xdr:cNvCxnSpPr>
          <a:stCxn id="6" idx="2"/>
          <a:endCxn id="18" idx="0"/>
        </xdr:cNvCxnSpPr>
      </xdr:nvCxnSpPr>
      <xdr:spPr>
        <a:xfrm>
          <a:off x="11913870" y="2042160"/>
          <a:ext cx="762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156210</xdr:colOff>
      <xdr:row>12</xdr:row>
      <xdr:rowOff>213360</xdr:rowOff>
    </xdr:from>
    <xdr:to>
      <xdr:col>15</xdr:col>
      <xdr:colOff>156210</xdr:colOff>
      <xdr:row>13</xdr:row>
      <xdr:rowOff>144780</xdr:rowOff>
    </xdr:to>
    <xdr:cxnSp macro="">
      <xdr:nvCxnSpPr>
        <xdr:cNvPr id="13" name="直線矢印コネクタ 12"/>
        <xdr:cNvCxnSpPr>
          <a:stCxn id="5" idx="2"/>
          <a:endCxn id="7" idx="0"/>
        </xdr:cNvCxnSpPr>
      </xdr:nvCxnSpPr>
      <xdr:spPr>
        <a:xfrm>
          <a:off x="11921490" y="2971800"/>
          <a:ext cx="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156210</xdr:colOff>
      <xdr:row>14</xdr:row>
      <xdr:rowOff>220980</xdr:rowOff>
    </xdr:from>
    <xdr:to>
      <xdr:col>15</xdr:col>
      <xdr:colOff>163830</xdr:colOff>
      <xdr:row>15</xdr:row>
      <xdr:rowOff>144780</xdr:rowOff>
    </xdr:to>
    <xdr:cxnSp macro="">
      <xdr:nvCxnSpPr>
        <xdr:cNvPr id="14" name="直線矢印コネクタ 13"/>
        <xdr:cNvCxnSpPr>
          <a:stCxn id="7" idx="2"/>
          <a:endCxn id="8" idx="0"/>
        </xdr:cNvCxnSpPr>
      </xdr:nvCxnSpPr>
      <xdr:spPr>
        <a:xfrm>
          <a:off x="11921490" y="3436620"/>
          <a:ext cx="762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784860</xdr:colOff>
      <xdr:row>10</xdr:row>
      <xdr:rowOff>68580</xdr:rowOff>
    </xdr:from>
    <xdr:to>
      <xdr:col>16</xdr:col>
      <xdr:colOff>129540</xdr:colOff>
      <xdr:row>12</xdr:row>
      <xdr:rowOff>60960</xdr:rowOff>
    </xdr:to>
    <xdr:cxnSp macro="">
      <xdr:nvCxnSpPr>
        <xdr:cNvPr id="15" name="直線矢印コネクタ 14"/>
        <xdr:cNvCxnSpPr>
          <a:stCxn id="5" idx="3"/>
          <a:endCxn id="9" idx="1"/>
        </xdr:cNvCxnSpPr>
      </xdr:nvCxnSpPr>
      <xdr:spPr>
        <a:xfrm flipV="1">
          <a:off x="12550140" y="2369820"/>
          <a:ext cx="243840" cy="4495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777240</xdr:colOff>
      <xdr:row>4</xdr:row>
      <xdr:rowOff>26670</xdr:rowOff>
    </xdr:from>
    <xdr:to>
      <xdr:col>16</xdr:col>
      <xdr:colOff>521970</xdr:colOff>
      <xdr:row>9</xdr:row>
      <xdr:rowOff>144780</xdr:rowOff>
    </xdr:to>
    <xdr:cxnSp macro="">
      <xdr:nvCxnSpPr>
        <xdr:cNvPr id="16" name="直線矢印コネクタ 15"/>
        <xdr:cNvCxnSpPr>
          <a:stCxn id="9" idx="0"/>
          <a:endCxn id="3" idx="3"/>
        </xdr:cNvCxnSpPr>
      </xdr:nvCxnSpPr>
      <xdr:spPr>
        <a:xfrm flipH="1" flipV="1">
          <a:off x="12542520" y="956310"/>
          <a:ext cx="643890" cy="1261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784860</xdr:colOff>
      <xdr:row>10</xdr:row>
      <xdr:rowOff>68580</xdr:rowOff>
    </xdr:from>
    <xdr:to>
      <xdr:col>16</xdr:col>
      <xdr:colOff>129540</xdr:colOff>
      <xdr:row>12</xdr:row>
      <xdr:rowOff>60960</xdr:rowOff>
    </xdr:to>
    <xdr:cxnSp macro="">
      <xdr:nvCxnSpPr>
        <xdr:cNvPr id="17" name="直線矢印コネクタ 16"/>
        <xdr:cNvCxnSpPr>
          <a:stCxn id="9" idx="1"/>
          <a:endCxn id="5" idx="3"/>
        </xdr:cNvCxnSpPr>
      </xdr:nvCxnSpPr>
      <xdr:spPr>
        <a:xfrm flipH="1">
          <a:off x="12550140" y="2369820"/>
          <a:ext cx="243840" cy="4495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426720</xdr:colOff>
      <xdr:row>9</xdr:row>
      <xdr:rowOff>129540</xdr:rowOff>
    </xdr:from>
    <xdr:to>
      <xdr:col>15</xdr:col>
      <xdr:colOff>784860</xdr:colOff>
      <xdr:row>10</xdr:row>
      <xdr:rowOff>198120</xdr:rowOff>
    </xdr:to>
    <xdr:sp macro="" textlink="">
      <xdr:nvSpPr>
        <xdr:cNvPr id="18" name="正方形/長方形 17">
          <a:hlinkClick xmlns:r="http://schemas.openxmlformats.org/officeDocument/2006/relationships" r:id="rId9"/>
        </xdr:cNvPr>
        <xdr:cNvSpPr/>
      </xdr:nvSpPr>
      <xdr:spPr>
        <a:xfrm>
          <a:off x="11292840" y="2202180"/>
          <a:ext cx="1257300" cy="29718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チュートリアル</a:t>
          </a:r>
          <a:endParaRPr kumimoji="1" lang="en-US" altLang="ja-JP" sz="1100" b="1"/>
        </a:p>
      </xdr:txBody>
    </xdr:sp>
    <xdr:clientData/>
  </xdr:twoCellAnchor>
  <xdr:twoCellAnchor>
    <xdr:from>
      <xdr:col>15</xdr:col>
      <xdr:colOff>156210</xdr:colOff>
      <xdr:row>10</xdr:row>
      <xdr:rowOff>198120</xdr:rowOff>
    </xdr:from>
    <xdr:to>
      <xdr:col>15</xdr:col>
      <xdr:colOff>156210</xdr:colOff>
      <xdr:row>11</xdr:row>
      <xdr:rowOff>137160</xdr:rowOff>
    </xdr:to>
    <xdr:cxnSp macro="">
      <xdr:nvCxnSpPr>
        <xdr:cNvPr id="27" name="直線矢印コネクタ 26"/>
        <xdr:cNvCxnSpPr>
          <a:stCxn id="18" idx="2"/>
          <a:endCxn id="5" idx="0"/>
        </xdr:cNvCxnSpPr>
      </xdr:nvCxnSpPr>
      <xdr:spPr>
        <a:xfrm>
          <a:off x="11921490" y="2499360"/>
          <a:ext cx="0" cy="16764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</xdr:row>
      <xdr:rowOff>7620</xdr:rowOff>
    </xdr:from>
    <xdr:to>
      <xdr:col>0</xdr:col>
      <xdr:colOff>274320</xdr:colOff>
      <xdr:row>21</xdr:row>
      <xdr:rowOff>220980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15240" y="937260"/>
          <a:ext cx="259080" cy="409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07ラノベPOP" panose="02000800000000000000" pitchFamily="50" charset="-128"/>
              <a:ea typeface="07ラノベPOP" panose="02000800000000000000" pitchFamily="50" charset="-128"/>
            </a:rPr>
            <a:t>戻る</a:t>
          </a:r>
          <a:endParaRPr kumimoji="1" lang="en-US" altLang="ja-JP" sz="1100">
            <a:latin typeface="07ラノベPOP" panose="02000800000000000000" pitchFamily="50" charset="-128"/>
            <a:ea typeface="07ラノベPOP" panose="02000800000000000000" pitchFamily="50" charset="-128"/>
          </a:endParaRPr>
        </a:p>
        <a:p>
          <a:pPr algn="ctr"/>
          <a:endParaRPr kumimoji="1" lang="ja-JP" altLang="en-US" sz="1100">
            <a:latin typeface="07ラノベPOP" panose="02000800000000000000" pitchFamily="50" charset="-128"/>
            <a:ea typeface="07ラノベPOP" panose="02000800000000000000" pitchFamily="50" charset="-128"/>
          </a:endParaRPr>
        </a:p>
      </xdr:txBody>
    </xdr:sp>
    <xdr:clientData/>
  </xdr:twoCellAnchor>
  <xdr:twoCellAnchor>
    <xdr:from>
      <xdr:col>14</xdr:col>
      <xdr:colOff>419100</xdr:colOff>
      <xdr:row>3</xdr:row>
      <xdr:rowOff>106680</xdr:rowOff>
    </xdr:from>
    <xdr:to>
      <xdr:col>15</xdr:col>
      <xdr:colOff>777240</xdr:colOff>
      <xdr:row>4</xdr:row>
      <xdr:rowOff>175260</xdr:rowOff>
    </xdr:to>
    <xdr:sp macro="" textlink="">
      <xdr:nvSpPr>
        <xdr:cNvPr id="3" name="正方形/長方形 2">
          <a:hlinkClick xmlns:r="http://schemas.openxmlformats.org/officeDocument/2006/relationships" r:id="rId2"/>
        </xdr:cNvPr>
        <xdr:cNvSpPr/>
      </xdr:nvSpPr>
      <xdr:spPr>
        <a:xfrm>
          <a:off x="11247120" y="80772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タイトル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419100</xdr:colOff>
      <xdr:row>5</xdr:row>
      <xdr:rowOff>129540</xdr:rowOff>
    </xdr:from>
    <xdr:to>
      <xdr:col>15</xdr:col>
      <xdr:colOff>777240</xdr:colOff>
      <xdr:row>6</xdr:row>
      <xdr:rowOff>198120</xdr:rowOff>
    </xdr:to>
    <xdr:sp macro="" textlink="">
      <xdr:nvSpPr>
        <xdr:cNvPr id="4" name="正方形/長方形 3">
          <a:hlinkClick xmlns:r="http://schemas.openxmlformats.org/officeDocument/2006/relationships" r:id="rId3"/>
        </xdr:cNvPr>
        <xdr:cNvSpPr/>
      </xdr:nvSpPr>
      <xdr:spPr>
        <a:xfrm>
          <a:off x="11247120" y="128778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モードセレクト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419100</xdr:colOff>
      <xdr:row>9</xdr:row>
      <xdr:rowOff>144780</xdr:rowOff>
    </xdr:from>
    <xdr:to>
      <xdr:col>15</xdr:col>
      <xdr:colOff>777240</xdr:colOff>
      <xdr:row>10</xdr:row>
      <xdr:rowOff>220980</xdr:rowOff>
    </xdr:to>
    <xdr:sp macro="" textlink="">
      <xdr:nvSpPr>
        <xdr:cNvPr id="5" name="正方形/長方形 4">
          <a:hlinkClick xmlns:r="http://schemas.openxmlformats.org/officeDocument/2006/relationships" r:id="rId4"/>
        </xdr:cNvPr>
        <xdr:cNvSpPr/>
      </xdr:nvSpPr>
      <xdr:spPr>
        <a:xfrm>
          <a:off x="11247120" y="2217420"/>
          <a:ext cx="125730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ゲーム</a:t>
          </a:r>
        </a:p>
      </xdr:txBody>
    </xdr:sp>
    <xdr:clientData/>
  </xdr:twoCellAnchor>
  <xdr:twoCellAnchor>
    <xdr:from>
      <xdr:col>14</xdr:col>
      <xdr:colOff>419100</xdr:colOff>
      <xdr:row>7</xdr:row>
      <xdr:rowOff>121920</xdr:rowOff>
    </xdr:from>
    <xdr:to>
      <xdr:col>15</xdr:col>
      <xdr:colOff>777240</xdr:colOff>
      <xdr:row>8</xdr:row>
      <xdr:rowOff>198120</xdr:rowOff>
    </xdr:to>
    <xdr:sp macro="" textlink="">
      <xdr:nvSpPr>
        <xdr:cNvPr id="6" name="正方形/長方形 5">
          <a:hlinkClick xmlns:r="http://schemas.openxmlformats.org/officeDocument/2006/relationships" r:id="rId5"/>
        </xdr:cNvPr>
        <xdr:cNvSpPr/>
      </xdr:nvSpPr>
      <xdr:spPr>
        <a:xfrm>
          <a:off x="11247120" y="173736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キャラセレクト</a:t>
          </a:r>
        </a:p>
      </xdr:txBody>
    </xdr:sp>
    <xdr:clientData/>
  </xdr:twoCellAnchor>
  <xdr:twoCellAnchor>
    <xdr:from>
      <xdr:col>14</xdr:col>
      <xdr:colOff>419100</xdr:colOff>
      <xdr:row>11</xdr:row>
      <xdr:rowOff>152400</xdr:rowOff>
    </xdr:from>
    <xdr:to>
      <xdr:col>15</xdr:col>
      <xdr:colOff>777240</xdr:colOff>
      <xdr:row>13</xdr:row>
      <xdr:rowOff>0</xdr:rowOff>
    </xdr:to>
    <xdr:sp macro="" textlink="">
      <xdr:nvSpPr>
        <xdr:cNvPr id="7" name="正方形/長方形 6">
          <a:hlinkClick xmlns:r="http://schemas.openxmlformats.org/officeDocument/2006/relationships" r:id="rId6"/>
        </xdr:cNvPr>
        <xdr:cNvSpPr/>
      </xdr:nvSpPr>
      <xdr:spPr>
        <a:xfrm>
          <a:off x="11247120" y="268224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リザルト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426720</xdr:colOff>
      <xdr:row>13</xdr:row>
      <xdr:rowOff>152400</xdr:rowOff>
    </xdr:from>
    <xdr:to>
      <xdr:col>15</xdr:col>
      <xdr:colOff>784860</xdr:colOff>
      <xdr:row>15</xdr:row>
      <xdr:rowOff>0</xdr:rowOff>
    </xdr:to>
    <xdr:sp macro="" textlink="">
      <xdr:nvSpPr>
        <xdr:cNvPr id="8" name="正方形/長方形 7">
          <a:hlinkClick xmlns:r="http://schemas.openxmlformats.org/officeDocument/2006/relationships" r:id="rId7"/>
        </xdr:cNvPr>
        <xdr:cNvSpPr/>
      </xdr:nvSpPr>
      <xdr:spPr>
        <a:xfrm>
          <a:off x="11254740" y="313944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ランキング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16</xdr:col>
      <xdr:colOff>129540</xdr:colOff>
      <xdr:row>9</xdr:row>
      <xdr:rowOff>144780</xdr:rowOff>
    </xdr:from>
    <xdr:to>
      <xdr:col>17</xdr:col>
      <xdr:colOff>15240</xdr:colOff>
      <xdr:row>10</xdr:row>
      <xdr:rowOff>220980</xdr:rowOff>
    </xdr:to>
    <xdr:sp macro="" textlink="">
      <xdr:nvSpPr>
        <xdr:cNvPr id="9" name="正方形/長方形 8">
          <a:hlinkClick xmlns:r="http://schemas.openxmlformats.org/officeDocument/2006/relationships" r:id="rId8"/>
        </xdr:cNvPr>
        <xdr:cNvSpPr/>
      </xdr:nvSpPr>
      <xdr:spPr>
        <a:xfrm>
          <a:off x="12755880" y="2217420"/>
          <a:ext cx="78486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ポーズ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15</xdr:col>
      <xdr:colOff>148590</xdr:colOff>
      <xdr:row>4</xdr:row>
      <xdr:rowOff>175260</xdr:rowOff>
    </xdr:from>
    <xdr:to>
      <xdr:col>15</xdr:col>
      <xdr:colOff>148590</xdr:colOff>
      <xdr:row>5</xdr:row>
      <xdr:rowOff>129540</xdr:rowOff>
    </xdr:to>
    <xdr:cxnSp macro="">
      <xdr:nvCxnSpPr>
        <xdr:cNvPr id="10" name="直線矢印コネクタ 9"/>
        <xdr:cNvCxnSpPr>
          <a:stCxn id="3" idx="2"/>
          <a:endCxn id="4" idx="0"/>
        </xdr:cNvCxnSpPr>
      </xdr:nvCxnSpPr>
      <xdr:spPr>
        <a:xfrm>
          <a:off x="11875770" y="110490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6</xdr:row>
      <xdr:rowOff>198120</xdr:rowOff>
    </xdr:from>
    <xdr:to>
      <xdr:col>15</xdr:col>
      <xdr:colOff>148590</xdr:colOff>
      <xdr:row>7</xdr:row>
      <xdr:rowOff>121920</xdr:rowOff>
    </xdr:to>
    <xdr:cxnSp macro="">
      <xdr:nvCxnSpPr>
        <xdr:cNvPr id="11" name="直線矢印コネクタ 10"/>
        <xdr:cNvCxnSpPr>
          <a:stCxn id="4" idx="2"/>
          <a:endCxn id="6" idx="0"/>
        </xdr:cNvCxnSpPr>
      </xdr:nvCxnSpPr>
      <xdr:spPr>
        <a:xfrm>
          <a:off x="11875770" y="158496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8</xdr:row>
      <xdr:rowOff>198120</xdr:rowOff>
    </xdr:from>
    <xdr:to>
      <xdr:col>15</xdr:col>
      <xdr:colOff>148590</xdr:colOff>
      <xdr:row>9</xdr:row>
      <xdr:rowOff>144780</xdr:rowOff>
    </xdr:to>
    <xdr:cxnSp macro="">
      <xdr:nvCxnSpPr>
        <xdr:cNvPr id="12" name="直線矢印コネクタ 11"/>
        <xdr:cNvCxnSpPr>
          <a:stCxn id="6" idx="2"/>
          <a:endCxn id="5" idx="0"/>
        </xdr:cNvCxnSpPr>
      </xdr:nvCxnSpPr>
      <xdr:spPr>
        <a:xfrm>
          <a:off x="11875770" y="2042160"/>
          <a:ext cx="0" cy="1752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10</xdr:row>
      <xdr:rowOff>220980</xdr:rowOff>
    </xdr:from>
    <xdr:to>
      <xdr:col>15</xdr:col>
      <xdr:colOff>148590</xdr:colOff>
      <xdr:row>11</xdr:row>
      <xdr:rowOff>152400</xdr:rowOff>
    </xdr:to>
    <xdr:cxnSp macro="">
      <xdr:nvCxnSpPr>
        <xdr:cNvPr id="13" name="直線矢印コネクタ 12"/>
        <xdr:cNvCxnSpPr>
          <a:stCxn id="5" idx="2"/>
          <a:endCxn id="7" idx="0"/>
        </xdr:cNvCxnSpPr>
      </xdr:nvCxnSpPr>
      <xdr:spPr>
        <a:xfrm>
          <a:off x="11875770" y="2522220"/>
          <a:ext cx="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13</xdr:row>
      <xdr:rowOff>0</xdr:rowOff>
    </xdr:from>
    <xdr:to>
      <xdr:col>15</xdr:col>
      <xdr:colOff>156210</xdr:colOff>
      <xdr:row>13</xdr:row>
      <xdr:rowOff>152400</xdr:rowOff>
    </xdr:to>
    <xdr:cxnSp macro="">
      <xdr:nvCxnSpPr>
        <xdr:cNvPr id="14" name="直線矢印コネクタ 13"/>
        <xdr:cNvCxnSpPr>
          <a:stCxn id="7" idx="2"/>
          <a:endCxn id="8" idx="0"/>
        </xdr:cNvCxnSpPr>
      </xdr:nvCxnSpPr>
      <xdr:spPr>
        <a:xfrm>
          <a:off x="11875770" y="2987040"/>
          <a:ext cx="762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777240</xdr:colOff>
      <xdr:row>4</xdr:row>
      <xdr:rowOff>26670</xdr:rowOff>
    </xdr:from>
    <xdr:to>
      <xdr:col>16</xdr:col>
      <xdr:colOff>521970</xdr:colOff>
      <xdr:row>9</xdr:row>
      <xdr:rowOff>144780</xdr:rowOff>
    </xdr:to>
    <xdr:cxnSp macro="">
      <xdr:nvCxnSpPr>
        <xdr:cNvPr id="16" name="直線矢印コネクタ 15"/>
        <xdr:cNvCxnSpPr>
          <a:stCxn id="9" idx="0"/>
          <a:endCxn id="3" idx="3"/>
        </xdr:cNvCxnSpPr>
      </xdr:nvCxnSpPr>
      <xdr:spPr>
        <a:xfrm flipH="1" flipV="1">
          <a:off x="12504420" y="956310"/>
          <a:ext cx="643890" cy="1261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3</xdr:row>
      <xdr:rowOff>106680</xdr:rowOff>
    </xdr:from>
    <xdr:to>
      <xdr:col>15</xdr:col>
      <xdr:colOff>777240</xdr:colOff>
      <xdr:row>4</xdr:row>
      <xdr:rowOff>175260</xdr:rowOff>
    </xdr:to>
    <xdr:sp macro="" textlink="">
      <xdr:nvSpPr>
        <xdr:cNvPr id="18" name="正方形/長方形 17">
          <a:hlinkClick xmlns:r="http://schemas.openxmlformats.org/officeDocument/2006/relationships" r:id="rId2"/>
        </xdr:cNvPr>
        <xdr:cNvSpPr/>
      </xdr:nvSpPr>
      <xdr:spPr>
        <a:xfrm>
          <a:off x="11559540" y="807720"/>
          <a:ext cx="122682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タイトル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419100</xdr:colOff>
      <xdr:row>5</xdr:row>
      <xdr:rowOff>129540</xdr:rowOff>
    </xdr:from>
    <xdr:to>
      <xdr:col>15</xdr:col>
      <xdr:colOff>777240</xdr:colOff>
      <xdr:row>6</xdr:row>
      <xdr:rowOff>198120</xdr:rowOff>
    </xdr:to>
    <xdr:sp macro="" textlink="">
      <xdr:nvSpPr>
        <xdr:cNvPr id="19" name="正方形/長方形 18">
          <a:hlinkClick xmlns:r="http://schemas.openxmlformats.org/officeDocument/2006/relationships" r:id="rId3"/>
        </xdr:cNvPr>
        <xdr:cNvSpPr/>
      </xdr:nvSpPr>
      <xdr:spPr>
        <a:xfrm>
          <a:off x="11559540" y="1287780"/>
          <a:ext cx="1226820" cy="29718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モードセレクト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419100</xdr:colOff>
      <xdr:row>9</xdr:row>
      <xdr:rowOff>144780</xdr:rowOff>
    </xdr:from>
    <xdr:to>
      <xdr:col>15</xdr:col>
      <xdr:colOff>777240</xdr:colOff>
      <xdr:row>10</xdr:row>
      <xdr:rowOff>220980</xdr:rowOff>
    </xdr:to>
    <xdr:sp macro="" textlink="">
      <xdr:nvSpPr>
        <xdr:cNvPr id="20" name="正方形/長方形 19">
          <a:hlinkClick xmlns:r="http://schemas.openxmlformats.org/officeDocument/2006/relationships" r:id="rId4"/>
        </xdr:cNvPr>
        <xdr:cNvSpPr/>
      </xdr:nvSpPr>
      <xdr:spPr>
        <a:xfrm>
          <a:off x="11559540" y="2217420"/>
          <a:ext cx="122682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ゲーム</a:t>
          </a:r>
        </a:p>
      </xdr:txBody>
    </xdr:sp>
    <xdr:clientData/>
  </xdr:twoCellAnchor>
  <xdr:twoCellAnchor>
    <xdr:from>
      <xdr:col>14</xdr:col>
      <xdr:colOff>419100</xdr:colOff>
      <xdr:row>7</xdr:row>
      <xdr:rowOff>121920</xdr:rowOff>
    </xdr:from>
    <xdr:to>
      <xdr:col>15</xdr:col>
      <xdr:colOff>777240</xdr:colOff>
      <xdr:row>8</xdr:row>
      <xdr:rowOff>198120</xdr:rowOff>
    </xdr:to>
    <xdr:sp macro="" textlink="">
      <xdr:nvSpPr>
        <xdr:cNvPr id="21" name="正方形/長方形 20">
          <a:hlinkClick xmlns:r="http://schemas.openxmlformats.org/officeDocument/2006/relationships" r:id="rId5"/>
        </xdr:cNvPr>
        <xdr:cNvSpPr/>
      </xdr:nvSpPr>
      <xdr:spPr>
        <a:xfrm>
          <a:off x="11559540" y="1737360"/>
          <a:ext cx="122682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キャラセレクト</a:t>
          </a:r>
        </a:p>
      </xdr:txBody>
    </xdr:sp>
    <xdr:clientData/>
  </xdr:twoCellAnchor>
  <xdr:twoCellAnchor>
    <xdr:from>
      <xdr:col>14</xdr:col>
      <xdr:colOff>419100</xdr:colOff>
      <xdr:row>11</xdr:row>
      <xdr:rowOff>152400</xdr:rowOff>
    </xdr:from>
    <xdr:to>
      <xdr:col>15</xdr:col>
      <xdr:colOff>777240</xdr:colOff>
      <xdr:row>13</xdr:row>
      <xdr:rowOff>0</xdr:rowOff>
    </xdr:to>
    <xdr:sp macro="" textlink="">
      <xdr:nvSpPr>
        <xdr:cNvPr id="22" name="正方形/長方形 21">
          <a:hlinkClick xmlns:r="http://schemas.openxmlformats.org/officeDocument/2006/relationships" r:id="rId6"/>
        </xdr:cNvPr>
        <xdr:cNvSpPr/>
      </xdr:nvSpPr>
      <xdr:spPr>
        <a:xfrm>
          <a:off x="11559540" y="2682240"/>
          <a:ext cx="122682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リザルト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426720</xdr:colOff>
      <xdr:row>13</xdr:row>
      <xdr:rowOff>152400</xdr:rowOff>
    </xdr:from>
    <xdr:to>
      <xdr:col>15</xdr:col>
      <xdr:colOff>784860</xdr:colOff>
      <xdr:row>15</xdr:row>
      <xdr:rowOff>0</xdr:rowOff>
    </xdr:to>
    <xdr:sp macro="" textlink="">
      <xdr:nvSpPr>
        <xdr:cNvPr id="23" name="正方形/長方形 22">
          <a:hlinkClick xmlns:r="http://schemas.openxmlformats.org/officeDocument/2006/relationships" r:id="rId7"/>
        </xdr:cNvPr>
        <xdr:cNvSpPr/>
      </xdr:nvSpPr>
      <xdr:spPr>
        <a:xfrm>
          <a:off x="11567160" y="3139440"/>
          <a:ext cx="122682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ランキング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16</xdr:col>
      <xdr:colOff>129540</xdr:colOff>
      <xdr:row>9</xdr:row>
      <xdr:rowOff>144780</xdr:rowOff>
    </xdr:from>
    <xdr:to>
      <xdr:col>17</xdr:col>
      <xdr:colOff>15240</xdr:colOff>
      <xdr:row>10</xdr:row>
      <xdr:rowOff>220980</xdr:rowOff>
    </xdr:to>
    <xdr:sp macro="" textlink="">
      <xdr:nvSpPr>
        <xdr:cNvPr id="24" name="正方形/長方形 23">
          <a:hlinkClick xmlns:r="http://schemas.openxmlformats.org/officeDocument/2006/relationships" r:id="rId8"/>
        </xdr:cNvPr>
        <xdr:cNvSpPr/>
      </xdr:nvSpPr>
      <xdr:spPr>
        <a:xfrm>
          <a:off x="13007340" y="2217420"/>
          <a:ext cx="75438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ポーズ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15</xdr:col>
      <xdr:colOff>148590</xdr:colOff>
      <xdr:row>4</xdr:row>
      <xdr:rowOff>175260</xdr:rowOff>
    </xdr:from>
    <xdr:to>
      <xdr:col>15</xdr:col>
      <xdr:colOff>148590</xdr:colOff>
      <xdr:row>5</xdr:row>
      <xdr:rowOff>129540</xdr:rowOff>
    </xdr:to>
    <xdr:cxnSp macro="">
      <xdr:nvCxnSpPr>
        <xdr:cNvPr id="25" name="直線矢印コネクタ 24"/>
        <xdr:cNvCxnSpPr>
          <a:stCxn id="18" idx="2"/>
          <a:endCxn id="19" idx="0"/>
        </xdr:cNvCxnSpPr>
      </xdr:nvCxnSpPr>
      <xdr:spPr>
        <a:xfrm>
          <a:off x="12157710" y="110490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6</xdr:row>
      <xdr:rowOff>198120</xdr:rowOff>
    </xdr:from>
    <xdr:to>
      <xdr:col>15</xdr:col>
      <xdr:colOff>148590</xdr:colOff>
      <xdr:row>7</xdr:row>
      <xdr:rowOff>121920</xdr:rowOff>
    </xdr:to>
    <xdr:cxnSp macro="">
      <xdr:nvCxnSpPr>
        <xdr:cNvPr id="26" name="直線矢印コネクタ 25"/>
        <xdr:cNvCxnSpPr>
          <a:stCxn id="19" idx="2"/>
          <a:endCxn id="21" idx="0"/>
        </xdr:cNvCxnSpPr>
      </xdr:nvCxnSpPr>
      <xdr:spPr>
        <a:xfrm>
          <a:off x="12157710" y="158496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8</xdr:row>
      <xdr:rowOff>198120</xdr:rowOff>
    </xdr:from>
    <xdr:to>
      <xdr:col>15</xdr:col>
      <xdr:colOff>148590</xdr:colOff>
      <xdr:row>9</xdr:row>
      <xdr:rowOff>144780</xdr:rowOff>
    </xdr:to>
    <xdr:cxnSp macro="">
      <xdr:nvCxnSpPr>
        <xdr:cNvPr id="27" name="直線矢印コネクタ 26"/>
        <xdr:cNvCxnSpPr>
          <a:stCxn id="21" idx="2"/>
          <a:endCxn id="20" idx="0"/>
        </xdr:cNvCxnSpPr>
      </xdr:nvCxnSpPr>
      <xdr:spPr>
        <a:xfrm>
          <a:off x="12157710" y="2042160"/>
          <a:ext cx="0" cy="1752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10</xdr:row>
      <xdr:rowOff>220980</xdr:rowOff>
    </xdr:from>
    <xdr:to>
      <xdr:col>15</xdr:col>
      <xdr:colOff>148590</xdr:colOff>
      <xdr:row>11</xdr:row>
      <xdr:rowOff>152400</xdr:rowOff>
    </xdr:to>
    <xdr:cxnSp macro="">
      <xdr:nvCxnSpPr>
        <xdr:cNvPr id="28" name="直線矢印コネクタ 27"/>
        <xdr:cNvCxnSpPr>
          <a:stCxn id="20" idx="2"/>
          <a:endCxn id="22" idx="0"/>
        </xdr:cNvCxnSpPr>
      </xdr:nvCxnSpPr>
      <xdr:spPr>
        <a:xfrm>
          <a:off x="12157710" y="2522220"/>
          <a:ext cx="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13</xdr:row>
      <xdr:rowOff>0</xdr:rowOff>
    </xdr:from>
    <xdr:to>
      <xdr:col>15</xdr:col>
      <xdr:colOff>156210</xdr:colOff>
      <xdr:row>13</xdr:row>
      <xdr:rowOff>152400</xdr:rowOff>
    </xdr:to>
    <xdr:cxnSp macro="">
      <xdr:nvCxnSpPr>
        <xdr:cNvPr id="29" name="直線矢印コネクタ 28"/>
        <xdr:cNvCxnSpPr>
          <a:stCxn id="22" idx="2"/>
          <a:endCxn id="23" idx="0"/>
        </xdr:cNvCxnSpPr>
      </xdr:nvCxnSpPr>
      <xdr:spPr>
        <a:xfrm>
          <a:off x="12157710" y="2987040"/>
          <a:ext cx="762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777240</xdr:colOff>
      <xdr:row>4</xdr:row>
      <xdr:rowOff>26670</xdr:rowOff>
    </xdr:from>
    <xdr:to>
      <xdr:col>16</xdr:col>
      <xdr:colOff>521970</xdr:colOff>
      <xdr:row>9</xdr:row>
      <xdr:rowOff>144780</xdr:rowOff>
    </xdr:to>
    <xdr:cxnSp macro="">
      <xdr:nvCxnSpPr>
        <xdr:cNvPr id="30" name="直線矢印コネクタ 29"/>
        <xdr:cNvCxnSpPr>
          <a:stCxn id="24" idx="0"/>
          <a:endCxn id="18" idx="3"/>
        </xdr:cNvCxnSpPr>
      </xdr:nvCxnSpPr>
      <xdr:spPr>
        <a:xfrm flipH="1" flipV="1">
          <a:off x="12786360" y="956310"/>
          <a:ext cx="613410" cy="1261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3</xdr:row>
      <xdr:rowOff>106680</xdr:rowOff>
    </xdr:from>
    <xdr:to>
      <xdr:col>15</xdr:col>
      <xdr:colOff>777240</xdr:colOff>
      <xdr:row>4</xdr:row>
      <xdr:rowOff>175260</xdr:rowOff>
    </xdr:to>
    <xdr:sp macro="" textlink="">
      <xdr:nvSpPr>
        <xdr:cNvPr id="31" name="正方形/長方形 30">
          <a:hlinkClick xmlns:r="http://schemas.openxmlformats.org/officeDocument/2006/relationships" r:id="rId2"/>
        </xdr:cNvPr>
        <xdr:cNvSpPr/>
      </xdr:nvSpPr>
      <xdr:spPr>
        <a:xfrm>
          <a:off x="11559540" y="807720"/>
          <a:ext cx="122682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タイトル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419100</xdr:colOff>
      <xdr:row>5</xdr:row>
      <xdr:rowOff>129540</xdr:rowOff>
    </xdr:from>
    <xdr:to>
      <xdr:col>15</xdr:col>
      <xdr:colOff>777240</xdr:colOff>
      <xdr:row>6</xdr:row>
      <xdr:rowOff>198120</xdr:rowOff>
    </xdr:to>
    <xdr:sp macro="" textlink="">
      <xdr:nvSpPr>
        <xdr:cNvPr id="32" name="正方形/長方形 31">
          <a:hlinkClick xmlns:r="http://schemas.openxmlformats.org/officeDocument/2006/relationships" r:id="rId3"/>
        </xdr:cNvPr>
        <xdr:cNvSpPr/>
      </xdr:nvSpPr>
      <xdr:spPr>
        <a:xfrm>
          <a:off x="11559540" y="1287780"/>
          <a:ext cx="122682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モードセレクト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426720</xdr:colOff>
      <xdr:row>11</xdr:row>
      <xdr:rowOff>152400</xdr:rowOff>
    </xdr:from>
    <xdr:to>
      <xdr:col>15</xdr:col>
      <xdr:colOff>784860</xdr:colOff>
      <xdr:row>13</xdr:row>
      <xdr:rowOff>0</xdr:rowOff>
    </xdr:to>
    <xdr:sp macro="" textlink="">
      <xdr:nvSpPr>
        <xdr:cNvPr id="33" name="正方形/長方形 32">
          <a:hlinkClick xmlns:r="http://schemas.openxmlformats.org/officeDocument/2006/relationships" r:id="rId4"/>
        </xdr:cNvPr>
        <xdr:cNvSpPr/>
      </xdr:nvSpPr>
      <xdr:spPr>
        <a:xfrm>
          <a:off x="11292840" y="2682240"/>
          <a:ext cx="125730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ゲーム</a:t>
          </a:r>
        </a:p>
      </xdr:txBody>
    </xdr:sp>
    <xdr:clientData/>
  </xdr:twoCellAnchor>
  <xdr:twoCellAnchor>
    <xdr:from>
      <xdr:col>14</xdr:col>
      <xdr:colOff>419100</xdr:colOff>
      <xdr:row>7</xdr:row>
      <xdr:rowOff>121920</xdr:rowOff>
    </xdr:from>
    <xdr:to>
      <xdr:col>15</xdr:col>
      <xdr:colOff>777240</xdr:colOff>
      <xdr:row>8</xdr:row>
      <xdr:rowOff>198120</xdr:rowOff>
    </xdr:to>
    <xdr:sp macro="" textlink="">
      <xdr:nvSpPr>
        <xdr:cNvPr id="34" name="正方形/長方形 33">
          <a:hlinkClick xmlns:r="http://schemas.openxmlformats.org/officeDocument/2006/relationships" r:id="rId5"/>
        </xdr:cNvPr>
        <xdr:cNvSpPr/>
      </xdr:nvSpPr>
      <xdr:spPr>
        <a:xfrm>
          <a:off x="11559540" y="1737360"/>
          <a:ext cx="122682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キャラセレクト</a:t>
          </a:r>
        </a:p>
      </xdr:txBody>
    </xdr:sp>
    <xdr:clientData/>
  </xdr:twoCellAnchor>
  <xdr:twoCellAnchor>
    <xdr:from>
      <xdr:col>14</xdr:col>
      <xdr:colOff>426720</xdr:colOff>
      <xdr:row>13</xdr:row>
      <xdr:rowOff>144780</xdr:rowOff>
    </xdr:from>
    <xdr:to>
      <xdr:col>15</xdr:col>
      <xdr:colOff>784860</xdr:colOff>
      <xdr:row>14</xdr:row>
      <xdr:rowOff>220980</xdr:rowOff>
    </xdr:to>
    <xdr:sp macro="" textlink="">
      <xdr:nvSpPr>
        <xdr:cNvPr id="35" name="正方形/長方形 34">
          <a:hlinkClick xmlns:r="http://schemas.openxmlformats.org/officeDocument/2006/relationships" r:id="rId6"/>
        </xdr:cNvPr>
        <xdr:cNvSpPr/>
      </xdr:nvSpPr>
      <xdr:spPr>
        <a:xfrm>
          <a:off x="11567160" y="3131820"/>
          <a:ext cx="122682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リザルト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434340</xdr:colOff>
      <xdr:row>15</xdr:row>
      <xdr:rowOff>144780</xdr:rowOff>
    </xdr:from>
    <xdr:to>
      <xdr:col>15</xdr:col>
      <xdr:colOff>792480</xdr:colOff>
      <xdr:row>16</xdr:row>
      <xdr:rowOff>220980</xdr:rowOff>
    </xdr:to>
    <xdr:sp macro="" textlink="">
      <xdr:nvSpPr>
        <xdr:cNvPr id="36" name="正方形/長方形 35">
          <a:hlinkClick xmlns:r="http://schemas.openxmlformats.org/officeDocument/2006/relationships" r:id="rId7"/>
        </xdr:cNvPr>
        <xdr:cNvSpPr/>
      </xdr:nvSpPr>
      <xdr:spPr>
        <a:xfrm>
          <a:off x="11574780" y="3589020"/>
          <a:ext cx="122682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ランキング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16</xdr:col>
      <xdr:colOff>129540</xdr:colOff>
      <xdr:row>9</xdr:row>
      <xdr:rowOff>144780</xdr:rowOff>
    </xdr:from>
    <xdr:to>
      <xdr:col>17</xdr:col>
      <xdr:colOff>15240</xdr:colOff>
      <xdr:row>10</xdr:row>
      <xdr:rowOff>220980</xdr:rowOff>
    </xdr:to>
    <xdr:sp macro="" textlink="">
      <xdr:nvSpPr>
        <xdr:cNvPr id="37" name="正方形/長方形 36">
          <a:hlinkClick xmlns:r="http://schemas.openxmlformats.org/officeDocument/2006/relationships" r:id="rId8"/>
        </xdr:cNvPr>
        <xdr:cNvSpPr/>
      </xdr:nvSpPr>
      <xdr:spPr>
        <a:xfrm>
          <a:off x="13007340" y="2217420"/>
          <a:ext cx="75438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ポーズ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15</xdr:col>
      <xdr:colOff>148590</xdr:colOff>
      <xdr:row>4</xdr:row>
      <xdr:rowOff>175260</xdr:rowOff>
    </xdr:from>
    <xdr:to>
      <xdr:col>15</xdr:col>
      <xdr:colOff>148590</xdr:colOff>
      <xdr:row>5</xdr:row>
      <xdr:rowOff>129540</xdr:rowOff>
    </xdr:to>
    <xdr:cxnSp macro="">
      <xdr:nvCxnSpPr>
        <xdr:cNvPr id="38" name="直線矢印コネクタ 37"/>
        <xdr:cNvCxnSpPr>
          <a:stCxn id="31" idx="2"/>
          <a:endCxn id="32" idx="0"/>
        </xdr:cNvCxnSpPr>
      </xdr:nvCxnSpPr>
      <xdr:spPr>
        <a:xfrm>
          <a:off x="12157710" y="110490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6</xdr:row>
      <xdr:rowOff>198120</xdr:rowOff>
    </xdr:from>
    <xdr:to>
      <xdr:col>15</xdr:col>
      <xdr:colOff>148590</xdr:colOff>
      <xdr:row>7</xdr:row>
      <xdr:rowOff>121920</xdr:rowOff>
    </xdr:to>
    <xdr:cxnSp macro="">
      <xdr:nvCxnSpPr>
        <xdr:cNvPr id="39" name="直線矢印コネクタ 38"/>
        <xdr:cNvCxnSpPr>
          <a:stCxn id="32" idx="2"/>
          <a:endCxn id="34" idx="0"/>
        </xdr:cNvCxnSpPr>
      </xdr:nvCxnSpPr>
      <xdr:spPr>
        <a:xfrm>
          <a:off x="12157710" y="158496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8</xdr:row>
      <xdr:rowOff>198120</xdr:rowOff>
    </xdr:from>
    <xdr:to>
      <xdr:col>15</xdr:col>
      <xdr:colOff>148590</xdr:colOff>
      <xdr:row>9</xdr:row>
      <xdr:rowOff>152400</xdr:rowOff>
    </xdr:to>
    <xdr:cxnSp macro="">
      <xdr:nvCxnSpPr>
        <xdr:cNvPr id="40" name="直線矢印コネクタ 39"/>
        <xdr:cNvCxnSpPr>
          <a:stCxn id="34" idx="2"/>
          <a:endCxn id="45" idx="0"/>
        </xdr:cNvCxnSpPr>
      </xdr:nvCxnSpPr>
      <xdr:spPr>
        <a:xfrm>
          <a:off x="11913870" y="204216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156210</xdr:colOff>
      <xdr:row>13</xdr:row>
      <xdr:rowOff>0</xdr:rowOff>
    </xdr:from>
    <xdr:to>
      <xdr:col>15</xdr:col>
      <xdr:colOff>156210</xdr:colOff>
      <xdr:row>13</xdr:row>
      <xdr:rowOff>144780</xdr:rowOff>
    </xdr:to>
    <xdr:cxnSp macro="">
      <xdr:nvCxnSpPr>
        <xdr:cNvPr id="41" name="直線矢印コネクタ 40"/>
        <xdr:cNvCxnSpPr>
          <a:stCxn id="33" idx="2"/>
          <a:endCxn id="35" idx="0"/>
        </xdr:cNvCxnSpPr>
      </xdr:nvCxnSpPr>
      <xdr:spPr>
        <a:xfrm>
          <a:off x="11921490" y="2987040"/>
          <a:ext cx="0" cy="1447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156210</xdr:colOff>
      <xdr:row>14</xdr:row>
      <xdr:rowOff>220980</xdr:rowOff>
    </xdr:from>
    <xdr:to>
      <xdr:col>15</xdr:col>
      <xdr:colOff>163830</xdr:colOff>
      <xdr:row>15</xdr:row>
      <xdr:rowOff>144780</xdr:rowOff>
    </xdr:to>
    <xdr:cxnSp macro="">
      <xdr:nvCxnSpPr>
        <xdr:cNvPr id="42" name="直線矢印コネクタ 41"/>
        <xdr:cNvCxnSpPr>
          <a:stCxn id="35" idx="2"/>
          <a:endCxn id="36" idx="0"/>
        </xdr:cNvCxnSpPr>
      </xdr:nvCxnSpPr>
      <xdr:spPr>
        <a:xfrm>
          <a:off x="12165330" y="3436620"/>
          <a:ext cx="762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784860</xdr:colOff>
      <xdr:row>10</xdr:row>
      <xdr:rowOff>68580</xdr:rowOff>
    </xdr:from>
    <xdr:to>
      <xdr:col>16</xdr:col>
      <xdr:colOff>129540</xdr:colOff>
      <xdr:row>12</xdr:row>
      <xdr:rowOff>76200</xdr:rowOff>
    </xdr:to>
    <xdr:cxnSp macro="">
      <xdr:nvCxnSpPr>
        <xdr:cNvPr id="43" name="直線矢印コネクタ 42"/>
        <xdr:cNvCxnSpPr>
          <a:stCxn id="33" idx="3"/>
          <a:endCxn id="37" idx="1"/>
        </xdr:cNvCxnSpPr>
      </xdr:nvCxnSpPr>
      <xdr:spPr>
        <a:xfrm flipV="1">
          <a:off x="12550140" y="2369820"/>
          <a:ext cx="243840" cy="4648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777240</xdr:colOff>
      <xdr:row>4</xdr:row>
      <xdr:rowOff>26670</xdr:rowOff>
    </xdr:from>
    <xdr:to>
      <xdr:col>16</xdr:col>
      <xdr:colOff>521970</xdr:colOff>
      <xdr:row>9</xdr:row>
      <xdr:rowOff>144780</xdr:rowOff>
    </xdr:to>
    <xdr:cxnSp macro="">
      <xdr:nvCxnSpPr>
        <xdr:cNvPr id="44" name="直線矢印コネクタ 43"/>
        <xdr:cNvCxnSpPr>
          <a:stCxn id="37" idx="0"/>
          <a:endCxn id="31" idx="3"/>
        </xdr:cNvCxnSpPr>
      </xdr:nvCxnSpPr>
      <xdr:spPr>
        <a:xfrm flipH="1" flipV="1">
          <a:off x="12786360" y="956310"/>
          <a:ext cx="613410" cy="1261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9</xdr:row>
      <xdr:rowOff>152400</xdr:rowOff>
    </xdr:from>
    <xdr:to>
      <xdr:col>15</xdr:col>
      <xdr:colOff>777240</xdr:colOff>
      <xdr:row>10</xdr:row>
      <xdr:rowOff>220980</xdr:rowOff>
    </xdr:to>
    <xdr:sp macro="" textlink="">
      <xdr:nvSpPr>
        <xdr:cNvPr id="45" name="正方形/長方形 44">
          <a:hlinkClick xmlns:r="http://schemas.openxmlformats.org/officeDocument/2006/relationships" r:id="rId9"/>
        </xdr:cNvPr>
        <xdr:cNvSpPr/>
      </xdr:nvSpPr>
      <xdr:spPr>
        <a:xfrm>
          <a:off x="11285220" y="2225040"/>
          <a:ext cx="1257300" cy="29718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チュートリアル</a:t>
          </a:r>
          <a:endParaRPr kumimoji="1" lang="en-US" altLang="ja-JP" sz="1100" b="1"/>
        </a:p>
      </xdr:txBody>
    </xdr:sp>
    <xdr:clientData/>
  </xdr:twoCellAnchor>
  <xdr:twoCellAnchor>
    <xdr:from>
      <xdr:col>15</xdr:col>
      <xdr:colOff>148590</xdr:colOff>
      <xdr:row>10</xdr:row>
      <xdr:rowOff>220980</xdr:rowOff>
    </xdr:from>
    <xdr:to>
      <xdr:col>15</xdr:col>
      <xdr:colOff>156210</xdr:colOff>
      <xdr:row>11</xdr:row>
      <xdr:rowOff>152400</xdr:rowOff>
    </xdr:to>
    <xdr:cxnSp macro="">
      <xdr:nvCxnSpPr>
        <xdr:cNvPr id="46" name="直線矢印コネクタ 45"/>
        <xdr:cNvCxnSpPr>
          <a:stCxn id="45" idx="2"/>
          <a:endCxn id="33" idx="0"/>
        </xdr:cNvCxnSpPr>
      </xdr:nvCxnSpPr>
      <xdr:spPr>
        <a:xfrm>
          <a:off x="11913870" y="2522220"/>
          <a:ext cx="762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10</xdr:row>
      <xdr:rowOff>7620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7620" y="937260"/>
          <a:ext cx="274320" cy="1371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07ラノベPOP" panose="02000800000000000000" pitchFamily="50" charset="-128"/>
              <a:ea typeface="07ラノベPOP" panose="02000800000000000000" pitchFamily="50" charset="-128"/>
            </a:rPr>
            <a:t>戻る</a:t>
          </a:r>
          <a:endParaRPr kumimoji="1" lang="en-US" altLang="ja-JP" sz="1100">
            <a:latin typeface="07ラノベPOP" panose="02000800000000000000" pitchFamily="50" charset="-128"/>
            <a:ea typeface="07ラノベPOP" panose="02000800000000000000" pitchFamily="50" charset="-128"/>
          </a:endParaRPr>
        </a:p>
        <a:p>
          <a:pPr algn="ctr"/>
          <a:endParaRPr kumimoji="1" lang="ja-JP" altLang="en-US" sz="1100">
            <a:latin typeface="07ラノベPOP" panose="02000800000000000000" pitchFamily="50" charset="-128"/>
            <a:ea typeface="07ラノベPOP" panose="02000800000000000000" pitchFamily="50" charset="-128"/>
          </a:endParaRPr>
        </a:p>
      </xdr:txBody>
    </xdr:sp>
    <xdr:clientData/>
  </xdr:twoCellAnchor>
  <xdr:twoCellAnchor>
    <xdr:from>
      <xdr:col>14</xdr:col>
      <xdr:colOff>419100</xdr:colOff>
      <xdr:row>3</xdr:row>
      <xdr:rowOff>106680</xdr:rowOff>
    </xdr:from>
    <xdr:to>
      <xdr:col>15</xdr:col>
      <xdr:colOff>777240</xdr:colOff>
      <xdr:row>4</xdr:row>
      <xdr:rowOff>175260</xdr:rowOff>
    </xdr:to>
    <xdr:sp macro="" textlink="">
      <xdr:nvSpPr>
        <xdr:cNvPr id="3" name="正方形/長方形 2">
          <a:hlinkClick xmlns:r="http://schemas.openxmlformats.org/officeDocument/2006/relationships" r:id="rId2"/>
        </xdr:cNvPr>
        <xdr:cNvSpPr/>
      </xdr:nvSpPr>
      <xdr:spPr>
        <a:xfrm>
          <a:off x="11247120" y="80772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タイトル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419100</xdr:colOff>
      <xdr:row>5</xdr:row>
      <xdr:rowOff>129540</xdr:rowOff>
    </xdr:from>
    <xdr:to>
      <xdr:col>15</xdr:col>
      <xdr:colOff>777240</xdr:colOff>
      <xdr:row>6</xdr:row>
      <xdr:rowOff>198120</xdr:rowOff>
    </xdr:to>
    <xdr:sp macro="" textlink="">
      <xdr:nvSpPr>
        <xdr:cNvPr id="4" name="正方形/長方形 3">
          <a:hlinkClick xmlns:r="http://schemas.openxmlformats.org/officeDocument/2006/relationships" r:id="rId3"/>
        </xdr:cNvPr>
        <xdr:cNvSpPr/>
      </xdr:nvSpPr>
      <xdr:spPr>
        <a:xfrm>
          <a:off x="11247120" y="128778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モードセレクト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419100</xdr:colOff>
      <xdr:row>9</xdr:row>
      <xdr:rowOff>144780</xdr:rowOff>
    </xdr:from>
    <xdr:to>
      <xdr:col>15</xdr:col>
      <xdr:colOff>777240</xdr:colOff>
      <xdr:row>10</xdr:row>
      <xdr:rowOff>220980</xdr:rowOff>
    </xdr:to>
    <xdr:sp macro="" textlink="">
      <xdr:nvSpPr>
        <xdr:cNvPr id="5" name="正方形/長方形 4">
          <a:hlinkClick xmlns:r="http://schemas.openxmlformats.org/officeDocument/2006/relationships" r:id="rId4"/>
        </xdr:cNvPr>
        <xdr:cNvSpPr/>
      </xdr:nvSpPr>
      <xdr:spPr>
        <a:xfrm>
          <a:off x="11247120" y="221742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ゲーム</a:t>
          </a:r>
        </a:p>
      </xdr:txBody>
    </xdr:sp>
    <xdr:clientData/>
  </xdr:twoCellAnchor>
  <xdr:twoCellAnchor>
    <xdr:from>
      <xdr:col>14</xdr:col>
      <xdr:colOff>419100</xdr:colOff>
      <xdr:row>7</xdr:row>
      <xdr:rowOff>121920</xdr:rowOff>
    </xdr:from>
    <xdr:to>
      <xdr:col>15</xdr:col>
      <xdr:colOff>777240</xdr:colOff>
      <xdr:row>8</xdr:row>
      <xdr:rowOff>198120</xdr:rowOff>
    </xdr:to>
    <xdr:sp macro="" textlink="">
      <xdr:nvSpPr>
        <xdr:cNvPr id="6" name="正方形/長方形 5">
          <a:hlinkClick xmlns:r="http://schemas.openxmlformats.org/officeDocument/2006/relationships" r:id="rId5"/>
        </xdr:cNvPr>
        <xdr:cNvSpPr/>
      </xdr:nvSpPr>
      <xdr:spPr>
        <a:xfrm>
          <a:off x="11247120" y="173736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キャラセレクト</a:t>
          </a:r>
        </a:p>
      </xdr:txBody>
    </xdr:sp>
    <xdr:clientData/>
  </xdr:twoCellAnchor>
  <xdr:twoCellAnchor>
    <xdr:from>
      <xdr:col>14</xdr:col>
      <xdr:colOff>419100</xdr:colOff>
      <xdr:row>11</xdr:row>
      <xdr:rowOff>152400</xdr:rowOff>
    </xdr:from>
    <xdr:to>
      <xdr:col>15</xdr:col>
      <xdr:colOff>777240</xdr:colOff>
      <xdr:row>13</xdr:row>
      <xdr:rowOff>0</xdr:rowOff>
    </xdr:to>
    <xdr:sp macro="" textlink="">
      <xdr:nvSpPr>
        <xdr:cNvPr id="7" name="正方形/長方形 6">
          <a:hlinkClick xmlns:r="http://schemas.openxmlformats.org/officeDocument/2006/relationships" r:id="rId6"/>
        </xdr:cNvPr>
        <xdr:cNvSpPr/>
      </xdr:nvSpPr>
      <xdr:spPr>
        <a:xfrm>
          <a:off x="11247120" y="2682240"/>
          <a:ext cx="125730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リザルト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426720</xdr:colOff>
      <xdr:row>13</xdr:row>
      <xdr:rowOff>152400</xdr:rowOff>
    </xdr:from>
    <xdr:to>
      <xdr:col>15</xdr:col>
      <xdr:colOff>784860</xdr:colOff>
      <xdr:row>15</xdr:row>
      <xdr:rowOff>0</xdr:rowOff>
    </xdr:to>
    <xdr:sp macro="" textlink="">
      <xdr:nvSpPr>
        <xdr:cNvPr id="8" name="正方形/長方形 7">
          <a:hlinkClick xmlns:r="http://schemas.openxmlformats.org/officeDocument/2006/relationships" r:id="rId7"/>
        </xdr:cNvPr>
        <xdr:cNvSpPr/>
      </xdr:nvSpPr>
      <xdr:spPr>
        <a:xfrm>
          <a:off x="11254740" y="313944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ランキング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16</xdr:col>
      <xdr:colOff>129540</xdr:colOff>
      <xdr:row>9</xdr:row>
      <xdr:rowOff>144780</xdr:rowOff>
    </xdr:from>
    <xdr:to>
      <xdr:col>17</xdr:col>
      <xdr:colOff>15240</xdr:colOff>
      <xdr:row>10</xdr:row>
      <xdr:rowOff>220980</xdr:rowOff>
    </xdr:to>
    <xdr:sp macro="" textlink="">
      <xdr:nvSpPr>
        <xdr:cNvPr id="9" name="正方形/長方形 8">
          <a:hlinkClick xmlns:r="http://schemas.openxmlformats.org/officeDocument/2006/relationships" r:id="rId8"/>
        </xdr:cNvPr>
        <xdr:cNvSpPr/>
      </xdr:nvSpPr>
      <xdr:spPr>
        <a:xfrm>
          <a:off x="12755880" y="2217420"/>
          <a:ext cx="78486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ポーズ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15</xdr:col>
      <xdr:colOff>148590</xdr:colOff>
      <xdr:row>4</xdr:row>
      <xdr:rowOff>175260</xdr:rowOff>
    </xdr:from>
    <xdr:to>
      <xdr:col>15</xdr:col>
      <xdr:colOff>148590</xdr:colOff>
      <xdr:row>5</xdr:row>
      <xdr:rowOff>129540</xdr:rowOff>
    </xdr:to>
    <xdr:cxnSp macro="">
      <xdr:nvCxnSpPr>
        <xdr:cNvPr id="10" name="直線矢印コネクタ 9"/>
        <xdr:cNvCxnSpPr>
          <a:stCxn id="3" idx="2"/>
          <a:endCxn id="4" idx="0"/>
        </xdr:cNvCxnSpPr>
      </xdr:nvCxnSpPr>
      <xdr:spPr>
        <a:xfrm>
          <a:off x="11875770" y="110490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6</xdr:row>
      <xdr:rowOff>198120</xdr:rowOff>
    </xdr:from>
    <xdr:to>
      <xdr:col>15</xdr:col>
      <xdr:colOff>148590</xdr:colOff>
      <xdr:row>7</xdr:row>
      <xdr:rowOff>121920</xdr:rowOff>
    </xdr:to>
    <xdr:cxnSp macro="">
      <xdr:nvCxnSpPr>
        <xdr:cNvPr id="11" name="直線矢印コネクタ 10"/>
        <xdr:cNvCxnSpPr>
          <a:stCxn id="4" idx="2"/>
          <a:endCxn id="6" idx="0"/>
        </xdr:cNvCxnSpPr>
      </xdr:nvCxnSpPr>
      <xdr:spPr>
        <a:xfrm>
          <a:off x="11875770" y="158496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8</xdr:row>
      <xdr:rowOff>198120</xdr:rowOff>
    </xdr:from>
    <xdr:to>
      <xdr:col>15</xdr:col>
      <xdr:colOff>148590</xdr:colOff>
      <xdr:row>9</xdr:row>
      <xdr:rowOff>144780</xdr:rowOff>
    </xdr:to>
    <xdr:cxnSp macro="">
      <xdr:nvCxnSpPr>
        <xdr:cNvPr id="12" name="直線矢印コネクタ 11"/>
        <xdr:cNvCxnSpPr>
          <a:stCxn id="6" idx="2"/>
          <a:endCxn id="5" idx="0"/>
        </xdr:cNvCxnSpPr>
      </xdr:nvCxnSpPr>
      <xdr:spPr>
        <a:xfrm>
          <a:off x="11875770" y="2042160"/>
          <a:ext cx="0" cy="1752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10</xdr:row>
      <xdr:rowOff>220980</xdr:rowOff>
    </xdr:from>
    <xdr:to>
      <xdr:col>15</xdr:col>
      <xdr:colOff>148590</xdr:colOff>
      <xdr:row>11</xdr:row>
      <xdr:rowOff>152400</xdr:rowOff>
    </xdr:to>
    <xdr:cxnSp macro="">
      <xdr:nvCxnSpPr>
        <xdr:cNvPr id="13" name="直線矢印コネクタ 12"/>
        <xdr:cNvCxnSpPr>
          <a:stCxn id="5" idx="2"/>
          <a:endCxn id="7" idx="0"/>
        </xdr:cNvCxnSpPr>
      </xdr:nvCxnSpPr>
      <xdr:spPr>
        <a:xfrm>
          <a:off x="11875770" y="2522220"/>
          <a:ext cx="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13</xdr:row>
      <xdr:rowOff>0</xdr:rowOff>
    </xdr:from>
    <xdr:to>
      <xdr:col>15</xdr:col>
      <xdr:colOff>156210</xdr:colOff>
      <xdr:row>13</xdr:row>
      <xdr:rowOff>152400</xdr:rowOff>
    </xdr:to>
    <xdr:cxnSp macro="">
      <xdr:nvCxnSpPr>
        <xdr:cNvPr id="14" name="直線矢印コネクタ 13"/>
        <xdr:cNvCxnSpPr>
          <a:stCxn id="7" idx="2"/>
          <a:endCxn id="8" idx="0"/>
        </xdr:cNvCxnSpPr>
      </xdr:nvCxnSpPr>
      <xdr:spPr>
        <a:xfrm>
          <a:off x="11875770" y="2987040"/>
          <a:ext cx="762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777240</xdr:colOff>
      <xdr:row>4</xdr:row>
      <xdr:rowOff>26670</xdr:rowOff>
    </xdr:from>
    <xdr:to>
      <xdr:col>16</xdr:col>
      <xdr:colOff>521970</xdr:colOff>
      <xdr:row>9</xdr:row>
      <xdr:rowOff>144780</xdr:rowOff>
    </xdr:to>
    <xdr:cxnSp macro="">
      <xdr:nvCxnSpPr>
        <xdr:cNvPr id="16" name="直線矢印コネクタ 15"/>
        <xdr:cNvCxnSpPr>
          <a:stCxn id="9" idx="0"/>
          <a:endCxn id="3" idx="3"/>
        </xdr:cNvCxnSpPr>
      </xdr:nvCxnSpPr>
      <xdr:spPr>
        <a:xfrm flipH="1" flipV="1">
          <a:off x="12504420" y="956310"/>
          <a:ext cx="643890" cy="1261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3</xdr:row>
      <xdr:rowOff>106680</xdr:rowOff>
    </xdr:from>
    <xdr:to>
      <xdr:col>15</xdr:col>
      <xdr:colOff>777240</xdr:colOff>
      <xdr:row>4</xdr:row>
      <xdr:rowOff>175260</xdr:rowOff>
    </xdr:to>
    <xdr:sp macro="" textlink="">
      <xdr:nvSpPr>
        <xdr:cNvPr id="18" name="正方形/長方形 17">
          <a:hlinkClick xmlns:r="http://schemas.openxmlformats.org/officeDocument/2006/relationships" r:id="rId2"/>
        </xdr:cNvPr>
        <xdr:cNvSpPr/>
      </xdr:nvSpPr>
      <xdr:spPr>
        <a:xfrm>
          <a:off x="11285220" y="80772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タイトル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419100</xdr:colOff>
      <xdr:row>5</xdr:row>
      <xdr:rowOff>129540</xdr:rowOff>
    </xdr:from>
    <xdr:to>
      <xdr:col>15</xdr:col>
      <xdr:colOff>777240</xdr:colOff>
      <xdr:row>6</xdr:row>
      <xdr:rowOff>198120</xdr:rowOff>
    </xdr:to>
    <xdr:sp macro="" textlink="">
      <xdr:nvSpPr>
        <xdr:cNvPr id="19" name="正方形/長方形 18">
          <a:hlinkClick xmlns:r="http://schemas.openxmlformats.org/officeDocument/2006/relationships" r:id="rId3"/>
        </xdr:cNvPr>
        <xdr:cNvSpPr/>
      </xdr:nvSpPr>
      <xdr:spPr>
        <a:xfrm>
          <a:off x="11285220" y="128778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モードセレクト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419100</xdr:colOff>
      <xdr:row>9</xdr:row>
      <xdr:rowOff>144780</xdr:rowOff>
    </xdr:from>
    <xdr:to>
      <xdr:col>15</xdr:col>
      <xdr:colOff>777240</xdr:colOff>
      <xdr:row>10</xdr:row>
      <xdr:rowOff>220980</xdr:rowOff>
    </xdr:to>
    <xdr:sp macro="" textlink="">
      <xdr:nvSpPr>
        <xdr:cNvPr id="20" name="正方形/長方形 19">
          <a:hlinkClick xmlns:r="http://schemas.openxmlformats.org/officeDocument/2006/relationships" r:id="rId4"/>
        </xdr:cNvPr>
        <xdr:cNvSpPr/>
      </xdr:nvSpPr>
      <xdr:spPr>
        <a:xfrm>
          <a:off x="11285220" y="2217420"/>
          <a:ext cx="125730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ゲーム</a:t>
          </a:r>
        </a:p>
      </xdr:txBody>
    </xdr:sp>
    <xdr:clientData/>
  </xdr:twoCellAnchor>
  <xdr:twoCellAnchor>
    <xdr:from>
      <xdr:col>14</xdr:col>
      <xdr:colOff>419100</xdr:colOff>
      <xdr:row>7</xdr:row>
      <xdr:rowOff>121920</xdr:rowOff>
    </xdr:from>
    <xdr:to>
      <xdr:col>15</xdr:col>
      <xdr:colOff>777240</xdr:colOff>
      <xdr:row>8</xdr:row>
      <xdr:rowOff>198120</xdr:rowOff>
    </xdr:to>
    <xdr:sp macro="" textlink="">
      <xdr:nvSpPr>
        <xdr:cNvPr id="21" name="正方形/長方形 20">
          <a:hlinkClick xmlns:r="http://schemas.openxmlformats.org/officeDocument/2006/relationships" r:id="rId5"/>
        </xdr:cNvPr>
        <xdr:cNvSpPr/>
      </xdr:nvSpPr>
      <xdr:spPr>
        <a:xfrm>
          <a:off x="11285220" y="173736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キャラセレクト</a:t>
          </a:r>
        </a:p>
      </xdr:txBody>
    </xdr:sp>
    <xdr:clientData/>
  </xdr:twoCellAnchor>
  <xdr:twoCellAnchor>
    <xdr:from>
      <xdr:col>14</xdr:col>
      <xdr:colOff>419100</xdr:colOff>
      <xdr:row>11</xdr:row>
      <xdr:rowOff>152400</xdr:rowOff>
    </xdr:from>
    <xdr:to>
      <xdr:col>15</xdr:col>
      <xdr:colOff>777240</xdr:colOff>
      <xdr:row>13</xdr:row>
      <xdr:rowOff>0</xdr:rowOff>
    </xdr:to>
    <xdr:sp macro="" textlink="">
      <xdr:nvSpPr>
        <xdr:cNvPr id="22" name="正方形/長方形 21">
          <a:hlinkClick xmlns:r="http://schemas.openxmlformats.org/officeDocument/2006/relationships" r:id="rId6"/>
        </xdr:cNvPr>
        <xdr:cNvSpPr/>
      </xdr:nvSpPr>
      <xdr:spPr>
        <a:xfrm>
          <a:off x="11285220" y="268224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リザルト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426720</xdr:colOff>
      <xdr:row>13</xdr:row>
      <xdr:rowOff>152400</xdr:rowOff>
    </xdr:from>
    <xdr:to>
      <xdr:col>15</xdr:col>
      <xdr:colOff>784860</xdr:colOff>
      <xdr:row>15</xdr:row>
      <xdr:rowOff>0</xdr:rowOff>
    </xdr:to>
    <xdr:sp macro="" textlink="">
      <xdr:nvSpPr>
        <xdr:cNvPr id="23" name="正方形/長方形 22">
          <a:hlinkClick xmlns:r="http://schemas.openxmlformats.org/officeDocument/2006/relationships" r:id="rId7"/>
        </xdr:cNvPr>
        <xdr:cNvSpPr/>
      </xdr:nvSpPr>
      <xdr:spPr>
        <a:xfrm>
          <a:off x="11292840" y="313944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ランキング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16</xdr:col>
      <xdr:colOff>129540</xdr:colOff>
      <xdr:row>9</xdr:row>
      <xdr:rowOff>144780</xdr:rowOff>
    </xdr:from>
    <xdr:to>
      <xdr:col>17</xdr:col>
      <xdr:colOff>15240</xdr:colOff>
      <xdr:row>10</xdr:row>
      <xdr:rowOff>220980</xdr:rowOff>
    </xdr:to>
    <xdr:sp macro="" textlink="">
      <xdr:nvSpPr>
        <xdr:cNvPr id="24" name="正方形/長方形 23">
          <a:hlinkClick xmlns:r="http://schemas.openxmlformats.org/officeDocument/2006/relationships" r:id="rId8"/>
        </xdr:cNvPr>
        <xdr:cNvSpPr/>
      </xdr:nvSpPr>
      <xdr:spPr>
        <a:xfrm>
          <a:off x="12793980" y="2217420"/>
          <a:ext cx="78486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ポーズ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15</xdr:col>
      <xdr:colOff>148590</xdr:colOff>
      <xdr:row>4</xdr:row>
      <xdr:rowOff>175260</xdr:rowOff>
    </xdr:from>
    <xdr:to>
      <xdr:col>15</xdr:col>
      <xdr:colOff>148590</xdr:colOff>
      <xdr:row>5</xdr:row>
      <xdr:rowOff>129540</xdr:rowOff>
    </xdr:to>
    <xdr:cxnSp macro="">
      <xdr:nvCxnSpPr>
        <xdr:cNvPr id="25" name="直線矢印コネクタ 24"/>
        <xdr:cNvCxnSpPr>
          <a:stCxn id="18" idx="2"/>
          <a:endCxn id="19" idx="0"/>
        </xdr:cNvCxnSpPr>
      </xdr:nvCxnSpPr>
      <xdr:spPr>
        <a:xfrm>
          <a:off x="11913870" y="110490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6</xdr:row>
      <xdr:rowOff>198120</xdr:rowOff>
    </xdr:from>
    <xdr:to>
      <xdr:col>15</xdr:col>
      <xdr:colOff>148590</xdr:colOff>
      <xdr:row>7</xdr:row>
      <xdr:rowOff>121920</xdr:rowOff>
    </xdr:to>
    <xdr:cxnSp macro="">
      <xdr:nvCxnSpPr>
        <xdr:cNvPr id="26" name="直線矢印コネクタ 25"/>
        <xdr:cNvCxnSpPr>
          <a:stCxn id="19" idx="2"/>
          <a:endCxn id="21" idx="0"/>
        </xdr:cNvCxnSpPr>
      </xdr:nvCxnSpPr>
      <xdr:spPr>
        <a:xfrm>
          <a:off x="11913870" y="158496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8</xdr:row>
      <xdr:rowOff>198120</xdr:rowOff>
    </xdr:from>
    <xdr:to>
      <xdr:col>15</xdr:col>
      <xdr:colOff>148590</xdr:colOff>
      <xdr:row>9</xdr:row>
      <xdr:rowOff>144780</xdr:rowOff>
    </xdr:to>
    <xdr:cxnSp macro="">
      <xdr:nvCxnSpPr>
        <xdr:cNvPr id="27" name="直線矢印コネクタ 26"/>
        <xdr:cNvCxnSpPr>
          <a:stCxn id="21" idx="2"/>
          <a:endCxn id="20" idx="0"/>
        </xdr:cNvCxnSpPr>
      </xdr:nvCxnSpPr>
      <xdr:spPr>
        <a:xfrm>
          <a:off x="11913870" y="2042160"/>
          <a:ext cx="0" cy="1752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10</xdr:row>
      <xdr:rowOff>220980</xdr:rowOff>
    </xdr:from>
    <xdr:to>
      <xdr:col>15</xdr:col>
      <xdr:colOff>148590</xdr:colOff>
      <xdr:row>11</xdr:row>
      <xdr:rowOff>152400</xdr:rowOff>
    </xdr:to>
    <xdr:cxnSp macro="">
      <xdr:nvCxnSpPr>
        <xdr:cNvPr id="28" name="直線矢印コネクタ 27"/>
        <xdr:cNvCxnSpPr>
          <a:stCxn id="20" idx="2"/>
          <a:endCxn id="22" idx="0"/>
        </xdr:cNvCxnSpPr>
      </xdr:nvCxnSpPr>
      <xdr:spPr>
        <a:xfrm>
          <a:off x="11913870" y="2522220"/>
          <a:ext cx="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13</xdr:row>
      <xdr:rowOff>0</xdr:rowOff>
    </xdr:from>
    <xdr:to>
      <xdr:col>15</xdr:col>
      <xdr:colOff>156210</xdr:colOff>
      <xdr:row>13</xdr:row>
      <xdr:rowOff>152400</xdr:rowOff>
    </xdr:to>
    <xdr:cxnSp macro="">
      <xdr:nvCxnSpPr>
        <xdr:cNvPr id="29" name="直線矢印コネクタ 28"/>
        <xdr:cNvCxnSpPr>
          <a:stCxn id="22" idx="2"/>
          <a:endCxn id="23" idx="0"/>
        </xdr:cNvCxnSpPr>
      </xdr:nvCxnSpPr>
      <xdr:spPr>
        <a:xfrm>
          <a:off x="11913870" y="2987040"/>
          <a:ext cx="762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777240</xdr:colOff>
      <xdr:row>4</xdr:row>
      <xdr:rowOff>26670</xdr:rowOff>
    </xdr:from>
    <xdr:to>
      <xdr:col>16</xdr:col>
      <xdr:colOff>521970</xdr:colOff>
      <xdr:row>9</xdr:row>
      <xdr:rowOff>144780</xdr:rowOff>
    </xdr:to>
    <xdr:cxnSp macro="">
      <xdr:nvCxnSpPr>
        <xdr:cNvPr id="30" name="直線矢印コネクタ 29"/>
        <xdr:cNvCxnSpPr>
          <a:stCxn id="24" idx="0"/>
          <a:endCxn id="18" idx="3"/>
        </xdr:cNvCxnSpPr>
      </xdr:nvCxnSpPr>
      <xdr:spPr>
        <a:xfrm flipH="1" flipV="1">
          <a:off x="12542520" y="956310"/>
          <a:ext cx="643890" cy="1261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3</xdr:row>
      <xdr:rowOff>106680</xdr:rowOff>
    </xdr:from>
    <xdr:to>
      <xdr:col>15</xdr:col>
      <xdr:colOff>777240</xdr:colOff>
      <xdr:row>4</xdr:row>
      <xdr:rowOff>175260</xdr:rowOff>
    </xdr:to>
    <xdr:sp macro="" textlink="">
      <xdr:nvSpPr>
        <xdr:cNvPr id="31" name="正方形/長方形 30">
          <a:hlinkClick xmlns:r="http://schemas.openxmlformats.org/officeDocument/2006/relationships" r:id="rId2"/>
        </xdr:cNvPr>
        <xdr:cNvSpPr/>
      </xdr:nvSpPr>
      <xdr:spPr>
        <a:xfrm>
          <a:off x="11285220" y="80772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タイトル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419100</xdr:colOff>
      <xdr:row>5</xdr:row>
      <xdr:rowOff>129540</xdr:rowOff>
    </xdr:from>
    <xdr:to>
      <xdr:col>15</xdr:col>
      <xdr:colOff>777240</xdr:colOff>
      <xdr:row>6</xdr:row>
      <xdr:rowOff>198120</xdr:rowOff>
    </xdr:to>
    <xdr:sp macro="" textlink="">
      <xdr:nvSpPr>
        <xdr:cNvPr id="32" name="正方形/長方形 31">
          <a:hlinkClick xmlns:r="http://schemas.openxmlformats.org/officeDocument/2006/relationships" r:id="rId3"/>
        </xdr:cNvPr>
        <xdr:cNvSpPr/>
      </xdr:nvSpPr>
      <xdr:spPr>
        <a:xfrm>
          <a:off x="11285220" y="1287780"/>
          <a:ext cx="1257300" cy="29718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モードセレクト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419100</xdr:colOff>
      <xdr:row>9</xdr:row>
      <xdr:rowOff>144780</xdr:rowOff>
    </xdr:from>
    <xdr:to>
      <xdr:col>15</xdr:col>
      <xdr:colOff>777240</xdr:colOff>
      <xdr:row>10</xdr:row>
      <xdr:rowOff>220980</xdr:rowOff>
    </xdr:to>
    <xdr:sp macro="" textlink="">
      <xdr:nvSpPr>
        <xdr:cNvPr id="33" name="正方形/長方形 32">
          <a:hlinkClick xmlns:r="http://schemas.openxmlformats.org/officeDocument/2006/relationships" r:id="rId4"/>
        </xdr:cNvPr>
        <xdr:cNvSpPr/>
      </xdr:nvSpPr>
      <xdr:spPr>
        <a:xfrm>
          <a:off x="11285220" y="221742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ゲーム</a:t>
          </a:r>
        </a:p>
      </xdr:txBody>
    </xdr:sp>
    <xdr:clientData/>
  </xdr:twoCellAnchor>
  <xdr:twoCellAnchor>
    <xdr:from>
      <xdr:col>14</xdr:col>
      <xdr:colOff>419100</xdr:colOff>
      <xdr:row>7</xdr:row>
      <xdr:rowOff>121920</xdr:rowOff>
    </xdr:from>
    <xdr:to>
      <xdr:col>15</xdr:col>
      <xdr:colOff>777240</xdr:colOff>
      <xdr:row>8</xdr:row>
      <xdr:rowOff>198120</xdr:rowOff>
    </xdr:to>
    <xdr:sp macro="" textlink="">
      <xdr:nvSpPr>
        <xdr:cNvPr id="34" name="正方形/長方形 33">
          <a:hlinkClick xmlns:r="http://schemas.openxmlformats.org/officeDocument/2006/relationships" r:id="rId5"/>
        </xdr:cNvPr>
        <xdr:cNvSpPr/>
      </xdr:nvSpPr>
      <xdr:spPr>
        <a:xfrm>
          <a:off x="11285220" y="173736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キャラセレクト</a:t>
          </a:r>
        </a:p>
      </xdr:txBody>
    </xdr:sp>
    <xdr:clientData/>
  </xdr:twoCellAnchor>
  <xdr:twoCellAnchor>
    <xdr:from>
      <xdr:col>14</xdr:col>
      <xdr:colOff>419100</xdr:colOff>
      <xdr:row>11</xdr:row>
      <xdr:rowOff>152400</xdr:rowOff>
    </xdr:from>
    <xdr:to>
      <xdr:col>15</xdr:col>
      <xdr:colOff>777240</xdr:colOff>
      <xdr:row>13</xdr:row>
      <xdr:rowOff>0</xdr:rowOff>
    </xdr:to>
    <xdr:sp macro="" textlink="">
      <xdr:nvSpPr>
        <xdr:cNvPr id="35" name="正方形/長方形 34">
          <a:hlinkClick xmlns:r="http://schemas.openxmlformats.org/officeDocument/2006/relationships" r:id="rId6"/>
        </xdr:cNvPr>
        <xdr:cNvSpPr/>
      </xdr:nvSpPr>
      <xdr:spPr>
        <a:xfrm>
          <a:off x="11285220" y="268224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リザルト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426720</xdr:colOff>
      <xdr:row>13</xdr:row>
      <xdr:rowOff>152400</xdr:rowOff>
    </xdr:from>
    <xdr:to>
      <xdr:col>15</xdr:col>
      <xdr:colOff>784860</xdr:colOff>
      <xdr:row>15</xdr:row>
      <xdr:rowOff>0</xdr:rowOff>
    </xdr:to>
    <xdr:sp macro="" textlink="">
      <xdr:nvSpPr>
        <xdr:cNvPr id="36" name="正方形/長方形 35">
          <a:hlinkClick xmlns:r="http://schemas.openxmlformats.org/officeDocument/2006/relationships" r:id="rId7"/>
        </xdr:cNvPr>
        <xdr:cNvSpPr/>
      </xdr:nvSpPr>
      <xdr:spPr>
        <a:xfrm>
          <a:off x="11292840" y="313944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ランキング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16</xdr:col>
      <xdr:colOff>129540</xdr:colOff>
      <xdr:row>9</xdr:row>
      <xdr:rowOff>144780</xdr:rowOff>
    </xdr:from>
    <xdr:to>
      <xdr:col>17</xdr:col>
      <xdr:colOff>15240</xdr:colOff>
      <xdr:row>10</xdr:row>
      <xdr:rowOff>220980</xdr:rowOff>
    </xdr:to>
    <xdr:sp macro="" textlink="">
      <xdr:nvSpPr>
        <xdr:cNvPr id="37" name="正方形/長方形 36">
          <a:hlinkClick xmlns:r="http://schemas.openxmlformats.org/officeDocument/2006/relationships" r:id="rId8"/>
        </xdr:cNvPr>
        <xdr:cNvSpPr/>
      </xdr:nvSpPr>
      <xdr:spPr>
        <a:xfrm>
          <a:off x="12793980" y="2217420"/>
          <a:ext cx="78486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ポーズ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15</xdr:col>
      <xdr:colOff>148590</xdr:colOff>
      <xdr:row>4</xdr:row>
      <xdr:rowOff>175260</xdr:rowOff>
    </xdr:from>
    <xdr:to>
      <xdr:col>15</xdr:col>
      <xdr:colOff>148590</xdr:colOff>
      <xdr:row>5</xdr:row>
      <xdr:rowOff>129540</xdr:rowOff>
    </xdr:to>
    <xdr:cxnSp macro="">
      <xdr:nvCxnSpPr>
        <xdr:cNvPr id="38" name="直線矢印コネクタ 37"/>
        <xdr:cNvCxnSpPr>
          <a:stCxn id="31" idx="2"/>
          <a:endCxn id="32" idx="0"/>
        </xdr:cNvCxnSpPr>
      </xdr:nvCxnSpPr>
      <xdr:spPr>
        <a:xfrm>
          <a:off x="11913870" y="110490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6</xdr:row>
      <xdr:rowOff>198120</xdr:rowOff>
    </xdr:from>
    <xdr:to>
      <xdr:col>15</xdr:col>
      <xdr:colOff>148590</xdr:colOff>
      <xdr:row>7</xdr:row>
      <xdr:rowOff>121920</xdr:rowOff>
    </xdr:to>
    <xdr:cxnSp macro="">
      <xdr:nvCxnSpPr>
        <xdr:cNvPr id="39" name="直線矢印コネクタ 38"/>
        <xdr:cNvCxnSpPr>
          <a:stCxn id="32" idx="2"/>
          <a:endCxn id="34" idx="0"/>
        </xdr:cNvCxnSpPr>
      </xdr:nvCxnSpPr>
      <xdr:spPr>
        <a:xfrm>
          <a:off x="11913870" y="158496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8</xdr:row>
      <xdr:rowOff>198120</xdr:rowOff>
    </xdr:from>
    <xdr:to>
      <xdr:col>15</xdr:col>
      <xdr:colOff>148590</xdr:colOff>
      <xdr:row>9</xdr:row>
      <xdr:rowOff>144780</xdr:rowOff>
    </xdr:to>
    <xdr:cxnSp macro="">
      <xdr:nvCxnSpPr>
        <xdr:cNvPr id="40" name="直線矢印コネクタ 39"/>
        <xdr:cNvCxnSpPr>
          <a:stCxn id="34" idx="2"/>
          <a:endCxn id="33" idx="0"/>
        </xdr:cNvCxnSpPr>
      </xdr:nvCxnSpPr>
      <xdr:spPr>
        <a:xfrm>
          <a:off x="11913870" y="2042160"/>
          <a:ext cx="0" cy="1752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10</xdr:row>
      <xdr:rowOff>220980</xdr:rowOff>
    </xdr:from>
    <xdr:to>
      <xdr:col>15</xdr:col>
      <xdr:colOff>148590</xdr:colOff>
      <xdr:row>11</xdr:row>
      <xdr:rowOff>152400</xdr:rowOff>
    </xdr:to>
    <xdr:cxnSp macro="">
      <xdr:nvCxnSpPr>
        <xdr:cNvPr id="41" name="直線矢印コネクタ 40"/>
        <xdr:cNvCxnSpPr>
          <a:stCxn id="33" idx="2"/>
          <a:endCxn id="35" idx="0"/>
        </xdr:cNvCxnSpPr>
      </xdr:nvCxnSpPr>
      <xdr:spPr>
        <a:xfrm>
          <a:off x="11913870" y="2522220"/>
          <a:ext cx="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13</xdr:row>
      <xdr:rowOff>0</xdr:rowOff>
    </xdr:from>
    <xdr:to>
      <xdr:col>15</xdr:col>
      <xdr:colOff>156210</xdr:colOff>
      <xdr:row>13</xdr:row>
      <xdr:rowOff>152400</xdr:rowOff>
    </xdr:to>
    <xdr:cxnSp macro="">
      <xdr:nvCxnSpPr>
        <xdr:cNvPr id="42" name="直線矢印コネクタ 41"/>
        <xdr:cNvCxnSpPr>
          <a:stCxn id="35" idx="2"/>
          <a:endCxn id="36" idx="0"/>
        </xdr:cNvCxnSpPr>
      </xdr:nvCxnSpPr>
      <xdr:spPr>
        <a:xfrm>
          <a:off x="11913870" y="2987040"/>
          <a:ext cx="762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777240</xdr:colOff>
      <xdr:row>4</xdr:row>
      <xdr:rowOff>26670</xdr:rowOff>
    </xdr:from>
    <xdr:to>
      <xdr:col>16</xdr:col>
      <xdr:colOff>521970</xdr:colOff>
      <xdr:row>9</xdr:row>
      <xdr:rowOff>144780</xdr:rowOff>
    </xdr:to>
    <xdr:cxnSp macro="">
      <xdr:nvCxnSpPr>
        <xdr:cNvPr id="43" name="直線矢印コネクタ 42"/>
        <xdr:cNvCxnSpPr>
          <a:stCxn id="37" idx="0"/>
          <a:endCxn id="31" idx="3"/>
        </xdr:cNvCxnSpPr>
      </xdr:nvCxnSpPr>
      <xdr:spPr>
        <a:xfrm flipH="1" flipV="1">
          <a:off x="12542520" y="956310"/>
          <a:ext cx="643890" cy="1261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3</xdr:row>
      <xdr:rowOff>106680</xdr:rowOff>
    </xdr:from>
    <xdr:to>
      <xdr:col>15</xdr:col>
      <xdr:colOff>777240</xdr:colOff>
      <xdr:row>4</xdr:row>
      <xdr:rowOff>175260</xdr:rowOff>
    </xdr:to>
    <xdr:sp macro="" textlink="">
      <xdr:nvSpPr>
        <xdr:cNvPr id="44" name="正方形/長方形 43">
          <a:hlinkClick xmlns:r="http://schemas.openxmlformats.org/officeDocument/2006/relationships" r:id="rId2"/>
        </xdr:cNvPr>
        <xdr:cNvSpPr/>
      </xdr:nvSpPr>
      <xdr:spPr>
        <a:xfrm>
          <a:off x="11285220" y="80772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タイトル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419100</xdr:colOff>
      <xdr:row>5</xdr:row>
      <xdr:rowOff>129540</xdr:rowOff>
    </xdr:from>
    <xdr:to>
      <xdr:col>15</xdr:col>
      <xdr:colOff>777240</xdr:colOff>
      <xdr:row>6</xdr:row>
      <xdr:rowOff>198120</xdr:rowOff>
    </xdr:to>
    <xdr:sp macro="" textlink="">
      <xdr:nvSpPr>
        <xdr:cNvPr id="45" name="正方形/長方形 44">
          <a:hlinkClick xmlns:r="http://schemas.openxmlformats.org/officeDocument/2006/relationships" r:id="rId3"/>
        </xdr:cNvPr>
        <xdr:cNvSpPr/>
      </xdr:nvSpPr>
      <xdr:spPr>
        <a:xfrm>
          <a:off x="11285220" y="128778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モードセレクト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426720</xdr:colOff>
      <xdr:row>11</xdr:row>
      <xdr:rowOff>144780</xdr:rowOff>
    </xdr:from>
    <xdr:to>
      <xdr:col>15</xdr:col>
      <xdr:colOff>784860</xdr:colOff>
      <xdr:row>12</xdr:row>
      <xdr:rowOff>220980</xdr:rowOff>
    </xdr:to>
    <xdr:sp macro="" textlink="">
      <xdr:nvSpPr>
        <xdr:cNvPr id="46" name="正方形/長方形 45">
          <a:hlinkClick xmlns:r="http://schemas.openxmlformats.org/officeDocument/2006/relationships" r:id="rId4"/>
        </xdr:cNvPr>
        <xdr:cNvSpPr/>
      </xdr:nvSpPr>
      <xdr:spPr>
        <a:xfrm>
          <a:off x="11292840" y="267462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ゲーム</a:t>
          </a:r>
        </a:p>
      </xdr:txBody>
    </xdr:sp>
    <xdr:clientData/>
  </xdr:twoCellAnchor>
  <xdr:twoCellAnchor>
    <xdr:from>
      <xdr:col>14</xdr:col>
      <xdr:colOff>419100</xdr:colOff>
      <xdr:row>7</xdr:row>
      <xdr:rowOff>121920</xdr:rowOff>
    </xdr:from>
    <xdr:to>
      <xdr:col>15</xdr:col>
      <xdr:colOff>777240</xdr:colOff>
      <xdr:row>8</xdr:row>
      <xdr:rowOff>198120</xdr:rowOff>
    </xdr:to>
    <xdr:sp macro="" textlink="">
      <xdr:nvSpPr>
        <xdr:cNvPr id="47" name="正方形/長方形 46">
          <a:hlinkClick xmlns:r="http://schemas.openxmlformats.org/officeDocument/2006/relationships" r:id="rId5"/>
        </xdr:cNvPr>
        <xdr:cNvSpPr/>
      </xdr:nvSpPr>
      <xdr:spPr>
        <a:xfrm>
          <a:off x="11285220" y="173736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キャラセレクト</a:t>
          </a:r>
        </a:p>
      </xdr:txBody>
    </xdr:sp>
    <xdr:clientData/>
  </xdr:twoCellAnchor>
  <xdr:twoCellAnchor>
    <xdr:from>
      <xdr:col>14</xdr:col>
      <xdr:colOff>426720</xdr:colOff>
      <xdr:row>13</xdr:row>
      <xdr:rowOff>144780</xdr:rowOff>
    </xdr:from>
    <xdr:to>
      <xdr:col>15</xdr:col>
      <xdr:colOff>784860</xdr:colOff>
      <xdr:row>14</xdr:row>
      <xdr:rowOff>220980</xdr:rowOff>
    </xdr:to>
    <xdr:sp macro="" textlink="">
      <xdr:nvSpPr>
        <xdr:cNvPr id="48" name="正方形/長方形 47">
          <a:hlinkClick xmlns:r="http://schemas.openxmlformats.org/officeDocument/2006/relationships" r:id="rId6"/>
        </xdr:cNvPr>
        <xdr:cNvSpPr/>
      </xdr:nvSpPr>
      <xdr:spPr>
        <a:xfrm>
          <a:off x="11292840" y="3131820"/>
          <a:ext cx="125730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リザルト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434340</xdr:colOff>
      <xdr:row>15</xdr:row>
      <xdr:rowOff>144780</xdr:rowOff>
    </xdr:from>
    <xdr:to>
      <xdr:col>15</xdr:col>
      <xdr:colOff>792480</xdr:colOff>
      <xdr:row>16</xdr:row>
      <xdr:rowOff>220980</xdr:rowOff>
    </xdr:to>
    <xdr:sp macro="" textlink="">
      <xdr:nvSpPr>
        <xdr:cNvPr id="49" name="正方形/長方形 48">
          <a:hlinkClick xmlns:r="http://schemas.openxmlformats.org/officeDocument/2006/relationships" r:id="rId7"/>
        </xdr:cNvPr>
        <xdr:cNvSpPr/>
      </xdr:nvSpPr>
      <xdr:spPr>
        <a:xfrm>
          <a:off x="11300460" y="358902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ランキング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16</xdr:col>
      <xdr:colOff>129540</xdr:colOff>
      <xdr:row>9</xdr:row>
      <xdr:rowOff>144780</xdr:rowOff>
    </xdr:from>
    <xdr:to>
      <xdr:col>17</xdr:col>
      <xdr:colOff>15240</xdr:colOff>
      <xdr:row>10</xdr:row>
      <xdr:rowOff>220980</xdr:rowOff>
    </xdr:to>
    <xdr:sp macro="" textlink="">
      <xdr:nvSpPr>
        <xdr:cNvPr id="50" name="正方形/長方形 49">
          <a:hlinkClick xmlns:r="http://schemas.openxmlformats.org/officeDocument/2006/relationships" r:id="rId8"/>
        </xdr:cNvPr>
        <xdr:cNvSpPr/>
      </xdr:nvSpPr>
      <xdr:spPr>
        <a:xfrm>
          <a:off x="12793980" y="2217420"/>
          <a:ext cx="78486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ポーズ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15</xdr:col>
      <xdr:colOff>148590</xdr:colOff>
      <xdr:row>4</xdr:row>
      <xdr:rowOff>175260</xdr:rowOff>
    </xdr:from>
    <xdr:to>
      <xdr:col>15</xdr:col>
      <xdr:colOff>148590</xdr:colOff>
      <xdr:row>5</xdr:row>
      <xdr:rowOff>129540</xdr:rowOff>
    </xdr:to>
    <xdr:cxnSp macro="">
      <xdr:nvCxnSpPr>
        <xdr:cNvPr id="51" name="直線矢印コネクタ 50"/>
        <xdr:cNvCxnSpPr>
          <a:stCxn id="44" idx="2"/>
          <a:endCxn id="45" idx="0"/>
        </xdr:cNvCxnSpPr>
      </xdr:nvCxnSpPr>
      <xdr:spPr>
        <a:xfrm>
          <a:off x="11913870" y="110490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6</xdr:row>
      <xdr:rowOff>198120</xdr:rowOff>
    </xdr:from>
    <xdr:to>
      <xdr:col>15</xdr:col>
      <xdr:colOff>148590</xdr:colOff>
      <xdr:row>7</xdr:row>
      <xdr:rowOff>121920</xdr:rowOff>
    </xdr:to>
    <xdr:cxnSp macro="">
      <xdr:nvCxnSpPr>
        <xdr:cNvPr id="52" name="直線矢印コネクタ 51"/>
        <xdr:cNvCxnSpPr>
          <a:stCxn id="45" idx="2"/>
          <a:endCxn id="47" idx="0"/>
        </xdr:cNvCxnSpPr>
      </xdr:nvCxnSpPr>
      <xdr:spPr>
        <a:xfrm>
          <a:off x="11913870" y="158496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163830</xdr:colOff>
      <xdr:row>8</xdr:row>
      <xdr:rowOff>198120</xdr:rowOff>
    </xdr:from>
    <xdr:to>
      <xdr:col>15</xdr:col>
      <xdr:colOff>163830</xdr:colOff>
      <xdr:row>9</xdr:row>
      <xdr:rowOff>144780</xdr:rowOff>
    </xdr:to>
    <xdr:cxnSp macro="">
      <xdr:nvCxnSpPr>
        <xdr:cNvPr id="53" name="直線矢印コネクタ 52"/>
        <xdr:cNvCxnSpPr>
          <a:stCxn id="47" idx="2"/>
          <a:endCxn id="58" idx="0"/>
        </xdr:cNvCxnSpPr>
      </xdr:nvCxnSpPr>
      <xdr:spPr>
        <a:xfrm>
          <a:off x="11929110" y="2042160"/>
          <a:ext cx="0" cy="1752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12</xdr:row>
      <xdr:rowOff>220980</xdr:rowOff>
    </xdr:from>
    <xdr:to>
      <xdr:col>15</xdr:col>
      <xdr:colOff>171450</xdr:colOff>
      <xdr:row>13</xdr:row>
      <xdr:rowOff>144780</xdr:rowOff>
    </xdr:to>
    <xdr:cxnSp macro="">
      <xdr:nvCxnSpPr>
        <xdr:cNvPr id="54" name="直線矢印コネクタ 53"/>
        <xdr:cNvCxnSpPr>
          <a:stCxn id="46" idx="2"/>
          <a:endCxn id="48" idx="0"/>
        </xdr:cNvCxnSpPr>
      </xdr:nvCxnSpPr>
      <xdr:spPr>
        <a:xfrm>
          <a:off x="11936730" y="297942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156210</xdr:colOff>
      <xdr:row>14</xdr:row>
      <xdr:rowOff>220980</xdr:rowOff>
    </xdr:from>
    <xdr:to>
      <xdr:col>15</xdr:col>
      <xdr:colOff>163830</xdr:colOff>
      <xdr:row>15</xdr:row>
      <xdr:rowOff>144780</xdr:rowOff>
    </xdr:to>
    <xdr:cxnSp macro="">
      <xdr:nvCxnSpPr>
        <xdr:cNvPr id="55" name="直線矢印コネクタ 54"/>
        <xdr:cNvCxnSpPr>
          <a:stCxn id="48" idx="2"/>
          <a:endCxn id="49" idx="0"/>
        </xdr:cNvCxnSpPr>
      </xdr:nvCxnSpPr>
      <xdr:spPr>
        <a:xfrm>
          <a:off x="11921490" y="3436620"/>
          <a:ext cx="762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784860</xdr:colOff>
      <xdr:row>10</xdr:row>
      <xdr:rowOff>68580</xdr:rowOff>
    </xdr:from>
    <xdr:to>
      <xdr:col>16</xdr:col>
      <xdr:colOff>129540</xdr:colOff>
      <xdr:row>12</xdr:row>
      <xdr:rowOff>68580</xdr:rowOff>
    </xdr:to>
    <xdr:cxnSp macro="">
      <xdr:nvCxnSpPr>
        <xdr:cNvPr id="56" name="直線矢印コネクタ 55"/>
        <xdr:cNvCxnSpPr>
          <a:stCxn id="46" idx="3"/>
          <a:endCxn id="50" idx="1"/>
        </xdr:cNvCxnSpPr>
      </xdr:nvCxnSpPr>
      <xdr:spPr>
        <a:xfrm flipV="1">
          <a:off x="12550140" y="2369820"/>
          <a:ext cx="243840" cy="4572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777240</xdr:colOff>
      <xdr:row>4</xdr:row>
      <xdr:rowOff>26670</xdr:rowOff>
    </xdr:from>
    <xdr:to>
      <xdr:col>16</xdr:col>
      <xdr:colOff>521970</xdr:colOff>
      <xdr:row>9</xdr:row>
      <xdr:rowOff>144780</xdr:rowOff>
    </xdr:to>
    <xdr:cxnSp macro="">
      <xdr:nvCxnSpPr>
        <xdr:cNvPr id="57" name="直線矢印コネクタ 56"/>
        <xdr:cNvCxnSpPr>
          <a:stCxn id="50" idx="0"/>
          <a:endCxn id="44" idx="3"/>
        </xdr:cNvCxnSpPr>
      </xdr:nvCxnSpPr>
      <xdr:spPr>
        <a:xfrm flipH="1" flipV="1">
          <a:off x="12542520" y="956310"/>
          <a:ext cx="643890" cy="1261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9</xdr:row>
      <xdr:rowOff>144780</xdr:rowOff>
    </xdr:from>
    <xdr:to>
      <xdr:col>15</xdr:col>
      <xdr:colOff>777240</xdr:colOff>
      <xdr:row>10</xdr:row>
      <xdr:rowOff>213360</xdr:rowOff>
    </xdr:to>
    <xdr:sp macro="" textlink="">
      <xdr:nvSpPr>
        <xdr:cNvPr id="58" name="正方形/長方形 57">
          <a:hlinkClick xmlns:r="http://schemas.openxmlformats.org/officeDocument/2006/relationships" r:id="rId9"/>
        </xdr:cNvPr>
        <xdr:cNvSpPr/>
      </xdr:nvSpPr>
      <xdr:spPr>
        <a:xfrm>
          <a:off x="11285220" y="2217420"/>
          <a:ext cx="1257300" cy="29718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チュートリアル</a:t>
          </a:r>
          <a:endParaRPr kumimoji="1" lang="en-US" altLang="ja-JP" sz="1100" b="1"/>
        </a:p>
      </xdr:txBody>
    </xdr:sp>
    <xdr:clientData/>
  </xdr:twoCellAnchor>
  <xdr:twoCellAnchor>
    <xdr:from>
      <xdr:col>15</xdr:col>
      <xdr:colOff>163830</xdr:colOff>
      <xdr:row>10</xdr:row>
      <xdr:rowOff>213360</xdr:rowOff>
    </xdr:from>
    <xdr:to>
      <xdr:col>15</xdr:col>
      <xdr:colOff>171450</xdr:colOff>
      <xdr:row>11</xdr:row>
      <xdr:rowOff>144780</xdr:rowOff>
    </xdr:to>
    <xdr:cxnSp macro="">
      <xdr:nvCxnSpPr>
        <xdr:cNvPr id="59" name="直線矢印コネクタ 58"/>
        <xdr:cNvCxnSpPr>
          <a:stCxn id="58" idx="2"/>
          <a:endCxn id="46" idx="0"/>
        </xdr:cNvCxnSpPr>
      </xdr:nvCxnSpPr>
      <xdr:spPr>
        <a:xfrm>
          <a:off x="11929110" y="2514600"/>
          <a:ext cx="762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</xdr:row>
      <xdr:rowOff>7620</xdr:rowOff>
    </xdr:from>
    <xdr:to>
      <xdr:col>0</xdr:col>
      <xdr:colOff>274320</xdr:colOff>
      <xdr:row>14</xdr:row>
      <xdr:rowOff>220980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15240" y="937260"/>
          <a:ext cx="259080" cy="2506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07ラノベPOP" panose="02000800000000000000" pitchFamily="50" charset="-128"/>
              <a:ea typeface="07ラノベPOP" panose="02000800000000000000" pitchFamily="50" charset="-128"/>
            </a:rPr>
            <a:t>戻る</a:t>
          </a:r>
          <a:endParaRPr kumimoji="1" lang="en-US" altLang="ja-JP" sz="1100">
            <a:latin typeface="07ラノベPOP" panose="02000800000000000000" pitchFamily="50" charset="-128"/>
            <a:ea typeface="07ラノベPOP" panose="02000800000000000000" pitchFamily="50" charset="-128"/>
          </a:endParaRPr>
        </a:p>
        <a:p>
          <a:pPr algn="ctr"/>
          <a:endParaRPr kumimoji="1" lang="ja-JP" altLang="en-US" sz="1100">
            <a:latin typeface="07ラノベPOP" panose="02000800000000000000" pitchFamily="50" charset="-128"/>
            <a:ea typeface="07ラノベPOP" panose="02000800000000000000" pitchFamily="50" charset="-128"/>
          </a:endParaRPr>
        </a:p>
      </xdr:txBody>
    </xdr:sp>
    <xdr:clientData/>
  </xdr:twoCellAnchor>
  <xdr:twoCellAnchor>
    <xdr:from>
      <xdr:col>14</xdr:col>
      <xdr:colOff>419100</xdr:colOff>
      <xdr:row>3</xdr:row>
      <xdr:rowOff>106680</xdr:rowOff>
    </xdr:from>
    <xdr:to>
      <xdr:col>15</xdr:col>
      <xdr:colOff>777240</xdr:colOff>
      <xdr:row>4</xdr:row>
      <xdr:rowOff>175260</xdr:rowOff>
    </xdr:to>
    <xdr:sp macro="" textlink="">
      <xdr:nvSpPr>
        <xdr:cNvPr id="3" name="正方形/長方形 2">
          <a:hlinkClick xmlns:r="http://schemas.openxmlformats.org/officeDocument/2006/relationships" r:id="rId2"/>
        </xdr:cNvPr>
        <xdr:cNvSpPr/>
      </xdr:nvSpPr>
      <xdr:spPr>
        <a:xfrm>
          <a:off x="11247120" y="80772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タイトル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419100</xdr:colOff>
      <xdr:row>5</xdr:row>
      <xdr:rowOff>129540</xdr:rowOff>
    </xdr:from>
    <xdr:to>
      <xdr:col>15</xdr:col>
      <xdr:colOff>777240</xdr:colOff>
      <xdr:row>6</xdr:row>
      <xdr:rowOff>198120</xdr:rowOff>
    </xdr:to>
    <xdr:sp macro="" textlink="">
      <xdr:nvSpPr>
        <xdr:cNvPr id="4" name="正方形/長方形 3">
          <a:hlinkClick xmlns:r="http://schemas.openxmlformats.org/officeDocument/2006/relationships" r:id="rId3"/>
        </xdr:cNvPr>
        <xdr:cNvSpPr/>
      </xdr:nvSpPr>
      <xdr:spPr>
        <a:xfrm>
          <a:off x="11247120" y="128778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モードセレクト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419100</xdr:colOff>
      <xdr:row>9</xdr:row>
      <xdr:rowOff>144780</xdr:rowOff>
    </xdr:from>
    <xdr:to>
      <xdr:col>15</xdr:col>
      <xdr:colOff>777240</xdr:colOff>
      <xdr:row>10</xdr:row>
      <xdr:rowOff>220980</xdr:rowOff>
    </xdr:to>
    <xdr:sp macro="" textlink="">
      <xdr:nvSpPr>
        <xdr:cNvPr id="5" name="正方形/長方形 4">
          <a:hlinkClick xmlns:r="http://schemas.openxmlformats.org/officeDocument/2006/relationships" r:id="rId4"/>
        </xdr:cNvPr>
        <xdr:cNvSpPr/>
      </xdr:nvSpPr>
      <xdr:spPr>
        <a:xfrm>
          <a:off x="11247120" y="221742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ゲーム</a:t>
          </a:r>
        </a:p>
      </xdr:txBody>
    </xdr:sp>
    <xdr:clientData/>
  </xdr:twoCellAnchor>
  <xdr:twoCellAnchor>
    <xdr:from>
      <xdr:col>14</xdr:col>
      <xdr:colOff>419100</xdr:colOff>
      <xdr:row>7</xdr:row>
      <xdr:rowOff>121920</xdr:rowOff>
    </xdr:from>
    <xdr:to>
      <xdr:col>15</xdr:col>
      <xdr:colOff>777240</xdr:colOff>
      <xdr:row>8</xdr:row>
      <xdr:rowOff>198120</xdr:rowOff>
    </xdr:to>
    <xdr:sp macro="" textlink="">
      <xdr:nvSpPr>
        <xdr:cNvPr id="6" name="正方形/長方形 5">
          <a:hlinkClick xmlns:r="http://schemas.openxmlformats.org/officeDocument/2006/relationships" r:id="rId5"/>
        </xdr:cNvPr>
        <xdr:cNvSpPr/>
      </xdr:nvSpPr>
      <xdr:spPr>
        <a:xfrm>
          <a:off x="11247120" y="173736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キャラセレクト</a:t>
          </a:r>
        </a:p>
      </xdr:txBody>
    </xdr:sp>
    <xdr:clientData/>
  </xdr:twoCellAnchor>
  <xdr:twoCellAnchor>
    <xdr:from>
      <xdr:col>14</xdr:col>
      <xdr:colOff>419100</xdr:colOff>
      <xdr:row>11</xdr:row>
      <xdr:rowOff>152400</xdr:rowOff>
    </xdr:from>
    <xdr:to>
      <xdr:col>15</xdr:col>
      <xdr:colOff>777240</xdr:colOff>
      <xdr:row>13</xdr:row>
      <xdr:rowOff>0</xdr:rowOff>
    </xdr:to>
    <xdr:sp macro="" textlink="">
      <xdr:nvSpPr>
        <xdr:cNvPr id="7" name="正方形/長方形 6">
          <a:hlinkClick xmlns:r="http://schemas.openxmlformats.org/officeDocument/2006/relationships" r:id="rId6"/>
        </xdr:cNvPr>
        <xdr:cNvSpPr/>
      </xdr:nvSpPr>
      <xdr:spPr>
        <a:xfrm>
          <a:off x="11247120" y="268224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リザルト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426720</xdr:colOff>
      <xdr:row>13</xdr:row>
      <xdr:rowOff>152400</xdr:rowOff>
    </xdr:from>
    <xdr:to>
      <xdr:col>15</xdr:col>
      <xdr:colOff>784860</xdr:colOff>
      <xdr:row>15</xdr:row>
      <xdr:rowOff>0</xdr:rowOff>
    </xdr:to>
    <xdr:sp macro="" textlink="">
      <xdr:nvSpPr>
        <xdr:cNvPr id="8" name="正方形/長方形 7">
          <a:hlinkClick xmlns:r="http://schemas.openxmlformats.org/officeDocument/2006/relationships" r:id="rId7"/>
        </xdr:cNvPr>
        <xdr:cNvSpPr/>
      </xdr:nvSpPr>
      <xdr:spPr>
        <a:xfrm>
          <a:off x="11254740" y="3139440"/>
          <a:ext cx="125730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ランキング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16</xdr:col>
      <xdr:colOff>129540</xdr:colOff>
      <xdr:row>9</xdr:row>
      <xdr:rowOff>144780</xdr:rowOff>
    </xdr:from>
    <xdr:to>
      <xdr:col>17</xdr:col>
      <xdr:colOff>15240</xdr:colOff>
      <xdr:row>10</xdr:row>
      <xdr:rowOff>220980</xdr:rowOff>
    </xdr:to>
    <xdr:sp macro="" textlink="">
      <xdr:nvSpPr>
        <xdr:cNvPr id="9" name="正方形/長方形 8">
          <a:hlinkClick xmlns:r="http://schemas.openxmlformats.org/officeDocument/2006/relationships" r:id="rId8"/>
        </xdr:cNvPr>
        <xdr:cNvSpPr/>
      </xdr:nvSpPr>
      <xdr:spPr>
        <a:xfrm>
          <a:off x="12755880" y="2217420"/>
          <a:ext cx="78486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ポーズ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15</xdr:col>
      <xdr:colOff>148590</xdr:colOff>
      <xdr:row>4</xdr:row>
      <xdr:rowOff>175260</xdr:rowOff>
    </xdr:from>
    <xdr:to>
      <xdr:col>15</xdr:col>
      <xdr:colOff>148590</xdr:colOff>
      <xdr:row>5</xdr:row>
      <xdr:rowOff>129540</xdr:rowOff>
    </xdr:to>
    <xdr:cxnSp macro="">
      <xdr:nvCxnSpPr>
        <xdr:cNvPr id="11" name="直線矢印コネクタ 10"/>
        <xdr:cNvCxnSpPr>
          <a:stCxn id="3" idx="2"/>
          <a:endCxn id="4" idx="0"/>
        </xdr:cNvCxnSpPr>
      </xdr:nvCxnSpPr>
      <xdr:spPr>
        <a:xfrm>
          <a:off x="11875770" y="110490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6</xdr:row>
      <xdr:rowOff>198120</xdr:rowOff>
    </xdr:from>
    <xdr:to>
      <xdr:col>15</xdr:col>
      <xdr:colOff>148590</xdr:colOff>
      <xdr:row>7</xdr:row>
      <xdr:rowOff>121920</xdr:rowOff>
    </xdr:to>
    <xdr:cxnSp macro="">
      <xdr:nvCxnSpPr>
        <xdr:cNvPr id="12" name="直線矢印コネクタ 11"/>
        <xdr:cNvCxnSpPr>
          <a:stCxn id="4" idx="2"/>
          <a:endCxn id="6" idx="0"/>
        </xdr:cNvCxnSpPr>
      </xdr:nvCxnSpPr>
      <xdr:spPr>
        <a:xfrm>
          <a:off x="11875770" y="158496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8</xdr:row>
      <xdr:rowOff>198120</xdr:rowOff>
    </xdr:from>
    <xdr:to>
      <xdr:col>15</xdr:col>
      <xdr:colOff>148590</xdr:colOff>
      <xdr:row>9</xdr:row>
      <xdr:rowOff>144780</xdr:rowOff>
    </xdr:to>
    <xdr:cxnSp macro="">
      <xdr:nvCxnSpPr>
        <xdr:cNvPr id="15" name="直線矢印コネクタ 14"/>
        <xdr:cNvCxnSpPr>
          <a:stCxn id="6" idx="2"/>
          <a:endCxn id="5" idx="0"/>
        </xdr:cNvCxnSpPr>
      </xdr:nvCxnSpPr>
      <xdr:spPr>
        <a:xfrm>
          <a:off x="11875770" y="2042160"/>
          <a:ext cx="0" cy="1752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10</xdr:row>
      <xdr:rowOff>220980</xdr:rowOff>
    </xdr:from>
    <xdr:to>
      <xdr:col>15</xdr:col>
      <xdr:colOff>148590</xdr:colOff>
      <xdr:row>11</xdr:row>
      <xdr:rowOff>152400</xdr:rowOff>
    </xdr:to>
    <xdr:cxnSp macro="">
      <xdr:nvCxnSpPr>
        <xdr:cNvPr id="20" name="直線矢印コネクタ 19"/>
        <xdr:cNvCxnSpPr>
          <a:stCxn id="5" idx="2"/>
          <a:endCxn id="7" idx="0"/>
        </xdr:cNvCxnSpPr>
      </xdr:nvCxnSpPr>
      <xdr:spPr>
        <a:xfrm>
          <a:off x="11875770" y="2522220"/>
          <a:ext cx="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13</xdr:row>
      <xdr:rowOff>0</xdr:rowOff>
    </xdr:from>
    <xdr:to>
      <xdr:col>15</xdr:col>
      <xdr:colOff>156210</xdr:colOff>
      <xdr:row>13</xdr:row>
      <xdr:rowOff>152400</xdr:rowOff>
    </xdr:to>
    <xdr:cxnSp macro="">
      <xdr:nvCxnSpPr>
        <xdr:cNvPr id="23" name="直線矢印コネクタ 22"/>
        <xdr:cNvCxnSpPr>
          <a:stCxn id="7" idx="2"/>
          <a:endCxn id="8" idx="0"/>
        </xdr:cNvCxnSpPr>
      </xdr:nvCxnSpPr>
      <xdr:spPr>
        <a:xfrm>
          <a:off x="11875770" y="2987040"/>
          <a:ext cx="762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777240</xdr:colOff>
      <xdr:row>4</xdr:row>
      <xdr:rowOff>26670</xdr:rowOff>
    </xdr:from>
    <xdr:to>
      <xdr:col>16</xdr:col>
      <xdr:colOff>521970</xdr:colOff>
      <xdr:row>9</xdr:row>
      <xdr:rowOff>144780</xdr:rowOff>
    </xdr:to>
    <xdr:cxnSp macro="">
      <xdr:nvCxnSpPr>
        <xdr:cNvPr id="29" name="直線矢印コネクタ 28"/>
        <xdr:cNvCxnSpPr>
          <a:stCxn id="9" idx="0"/>
          <a:endCxn id="3" idx="3"/>
        </xdr:cNvCxnSpPr>
      </xdr:nvCxnSpPr>
      <xdr:spPr>
        <a:xfrm flipH="1" flipV="1">
          <a:off x="12504420" y="956310"/>
          <a:ext cx="643890" cy="1261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3</xdr:row>
      <xdr:rowOff>106680</xdr:rowOff>
    </xdr:from>
    <xdr:to>
      <xdr:col>15</xdr:col>
      <xdr:colOff>777240</xdr:colOff>
      <xdr:row>4</xdr:row>
      <xdr:rowOff>175260</xdr:rowOff>
    </xdr:to>
    <xdr:sp macro="" textlink="">
      <xdr:nvSpPr>
        <xdr:cNvPr id="44" name="正方形/長方形 43">
          <a:hlinkClick xmlns:r="http://schemas.openxmlformats.org/officeDocument/2006/relationships" r:id="rId2"/>
        </xdr:cNvPr>
        <xdr:cNvSpPr/>
      </xdr:nvSpPr>
      <xdr:spPr>
        <a:xfrm>
          <a:off x="11285220" y="80772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タイトル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419100</xdr:colOff>
      <xdr:row>5</xdr:row>
      <xdr:rowOff>129540</xdr:rowOff>
    </xdr:from>
    <xdr:to>
      <xdr:col>15</xdr:col>
      <xdr:colOff>777240</xdr:colOff>
      <xdr:row>6</xdr:row>
      <xdr:rowOff>198120</xdr:rowOff>
    </xdr:to>
    <xdr:sp macro="" textlink="">
      <xdr:nvSpPr>
        <xdr:cNvPr id="45" name="正方形/長方形 44">
          <a:hlinkClick xmlns:r="http://schemas.openxmlformats.org/officeDocument/2006/relationships" r:id="rId3"/>
        </xdr:cNvPr>
        <xdr:cNvSpPr/>
      </xdr:nvSpPr>
      <xdr:spPr>
        <a:xfrm>
          <a:off x="11285220" y="128778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モードセレクト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419100</xdr:colOff>
      <xdr:row>9</xdr:row>
      <xdr:rowOff>144780</xdr:rowOff>
    </xdr:from>
    <xdr:to>
      <xdr:col>15</xdr:col>
      <xdr:colOff>777240</xdr:colOff>
      <xdr:row>10</xdr:row>
      <xdr:rowOff>220980</xdr:rowOff>
    </xdr:to>
    <xdr:sp macro="" textlink="">
      <xdr:nvSpPr>
        <xdr:cNvPr id="46" name="正方形/長方形 45">
          <a:hlinkClick xmlns:r="http://schemas.openxmlformats.org/officeDocument/2006/relationships" r:id="rId4"/>
        </xdr:cNvPr>
        <xdr:cNvSpPr/>
      </xdr:nvSpPr>
      <xdr:spPr>
        <a:xfrm>
          <a:off x="11285220" y="2217420"/>
          <a:ext cx="125730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ゲーム</a:t>
          </a:r>
        </a:p>
      </xdr:txBody>
    </xdr:sp>
    <xdr:clientData/>
  </xdr:twoCellAnchor>
  <xdr:twoCellAnchor>
    <xdr:from>
      <xdr:col>14</xdr:col>
      <xdr:colOff>419100</xdr:colOff>
      <xdr:row>7</xdr:row>
      <xdr:rowOff>121920</xdr:rowOff>
    </xdr:from>
    <xdr:to>
      <xdr:col>15</xdr:col>
      <xdr:colOff>777240</xdr:colOff>
      <xdr:row>8</xdr:row>
      <xdr:rowOff>198120</xdr:rowOff>
    </xdr:to>
    <xdr:sp macro="" textlink="">
      <xdr:nvSpPr>
        <xdr:cNvPr id="47" name="正方形/長方形 46">
          <a:hlinkClick xmlns:r="http://schemas.openxmlformats.org/officeDocument/2006/relationships" r:id="rId5"/>
        </xdr:cNvPr>
        <xdr:cNvSpPr/>
      </xdr:nvSpPr>
      <xdr:spPr>
        <a:xfrm>
          <a:off x="11285220" y="173736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キャラセレクト</a:t>
          </a:r>
        </a:p>
      </xdr:txBody>
    </xdr:sp>
    <xdr:clientData/>
  </xdr:twoCellAnchor>
  <xdr:twoCellAnchor>
    <xdr:from>
      <xdr:col>14</xdr:col>
      <xdr:colOff>419100</xdr:colOff>
      <xdr:row>11</xdr:row>
      <xdr:rowOff>152400</xdr:rowOff>
    </xdr:from>
    <xdr:to>
      <xdr:col>15</xdr:col>
      <xdr:colOff>777240</xdr:colOff>
      <xdr:row>13</xdr:row>
      <xdr:rowOff>0</xdr:rowOff>
    </xdr:to>
    <xdr:sp macro="" textlink="">
      <xdr:nvSpPr>
        <xdr:cNvPr id="48" name="正方形/長方形 47">
          <a:hlinkClick xmlns:r="http://schemas.openxmlformats.org/officeDocument/2006/relationships" r:id="rId6"/>
        </xdr:cNvPr>
        <xdr:cNvSpPr/>
      </xdr:nvSpPr>
      <xdr:spPr>
        <a:xfrm>
          <a:off x="11285220" y="268224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リザルト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426720</xdr:colOff>
      <xdr:row>13</xdr:row>
      <xdr:rowOff>152400</xdr:rowOff>
    </xdr:from>
    <xdr:to>
      <xdr:col>15</xdr:col>
      <xdr:colOff>784860</xdr:colOff>
      <xdr:row>15</xdr:row>
      <xdr:rowOff>0</xdr:rowOff>
    </xdr:to>
    <xdr:sp macro="" textlink="">
      <xdr:nvSpPr>
        <xdr:cNvPr id="49" name="正方形/長方形 48">
          <a:hlinkClick xmlns:r="http://schemas.openxmlformats.org/officeDocument/2006/relationships" r:id="rId7"/>
        </xdr:cNvPr>
        <xdr:cNvSpPr/>
      </xdr:nvSpPr>
      <xdr:spPr>
        <a:xfrm>
          <a:off x="11292840" y="313944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ランキング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16</xdr:col>
      <xdr:colOff>129540</xdr:colOff>
      <xdr:row>9</xdr:row>
      <xdr:rowOff>144780</xdr:rowOff>
    </xdr:from>
    <xdr:to>
      <xdr:col>17</xdr:col>
      <xdr:colOff>15240</xdr:colOff>
      <xdr:row>10</xdr:row>
      <xdr:rowOff>220980</xdr:rowOff>
    </xdr:to>
    <xdr:sp macro="" textlink="">
      <xdr:nvSpPr>
        <xdr:cNvPr id="50" name="正方形/長方形 49">
          <a:hlinkClick xmlns:r="http://schemas.openxmlformats.org/officeDocument/2006/relationships" r:id="rId8"/>
        </xdr:cNvPr>
        <xdr:cNvSpPr/>
      </xdr:nvSpPr>
      <xdr:spPr>
        <a:xfrm>
          <a:off x="12793980" y="2217420"/>
          <a:ext cx="78486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ポーズ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15</xdr:col>
      <xdr:colOff>148590</xdr:colOff>
      <xdr:row>4</xdr:row>
      <xdr:rowOff>175260</xdr:rowOff>
    </xdr:from>
    <xdr:to>
      <xdr:col>15</xdr:col>
      <xdr:colOff>148590</xdr:colOff>
      <xdr:row>5</xdr:row>
      <xdr:rowOff>129540</xdr:rowOff>
    </xdr:to>
    <xdr:cxnSp macro="">
      <xdr:nvCxnSpPr>
        <xdr:cNvPr id="51" name="直線矢印コネクタ 50"/>
        <xdr:cNvCxnSpPr>
          <a:stCxn id="44" idx="2"/>
          <a:endCxn id="45" idx="0"/>
        </xdr:cNvCxnSpPr>
      </xdr:nvCxnSpPr>
      <xdr:spPr>
        <a:xfrm>
          <a:off x="11913870" y="110490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6</xdr:row>
      <xdr:rowOff>198120</xdr:rowOff>
    </xdr:from>
    <xdr:to>
      <xdr:col>15</xdr:col>
      <xdr:colOff>148590</xdr:colOff>
      <xdr:row>7</xdr:row>
      <xdr:rowOff>121920</xdr:rowOff>
    </xdr:to>
    <xdr:cxnSp macro="">
      <xdr:nvCxnSpPr>
        <xdr:cNvPr id="52" name="直線矢印コネクタ 51"/>
        <xdr:cNvCxnSpPr>
          <a:stCxn id="45" idx="2"/>
          <a:endCxn id="47" idx="0"/>
        </xdr:cNvCxnSpPr>
      </xdr:nvCxnSpPr>
      <xdr:spPr>
        <a:xfrm>
          <a:off x="11913870" y="158496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8</xdr:row>
      <xdr:rowOff>198120</xdr:rowOff>
    </xdr:from>
    <xdr:to>
      <xdr:col>15</xdr:col>
      <xdr:colOff>148590</xdr:colOff>
      <xdr:row>9</xdr:row>
      <xdr:rowOff>144780</xdr:rowOff>
    </xdr:to>
    <xdr:cxnSp macro="">
      <xdr:nvCxnSpPr>
        <xdr:cNvPr id="53" name="直線矢印コネクタ 52"/>
        <xdr:cNvCxnSpPr>
          <a:stCxn id="47" idx="2"/>
          <a:endCxn id="46" idx="0"/>
        </xdr:cNvCxnSpPr>
      </xdr:nvCxnSpPr>
      <xdr:spPr>
        <a:xfrm>
          <a:off x="11913870" y="2042160"/>
          <a:ext cx="0" cy="1752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10</xdr:row>
      <xdr:rowOff>220980</xdr:rowOff>
    </xdr:from>
    <xdr:to>
      <xdr:col>15</xdr:col>
      <xdr:colOff>148590</xdr:colOff>
      <xdr:row>11</xdr:row>
      <xdr:rowOff>152400</xdr:rowOff>
    </xdr:to>
    <xdr:cxnSp macro="">
      <xdr:nvCxnSpPr>
        <xdr:cNvPr id="54" name="直線矢印コネクタ 53"/>
        <xdr:cNvCxnSpPr>
          <a:stCxn id="46" idx="2"/>
          <a:endCxn id="48" idx="0"/>
        </xdr:cNvCxnSpPr>
      </xdr:nvCxnSpPr>
      <xdr:spPr>
        <a:xfrm>
          <a:off x="11913870" y="2522220"/>
          <a:ext cx="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13</xdr:row>
      <xdr:rowOff>0</xdr:rowOff>
    </xdr:from>
    <xdr:to>
      <xdr:col>15</xdr:col>
      <xdr:colOff>156210</xdr:colOff>
      <xdr:row>13</xdr:row>
      <xdr:rowOff>152400</xdr:rowOff>
    </xdr:to>
    <xdr:cxnSp macro="">
      <xdr:nvCxnSpPr>
        <xdr:cNvPr id="55" name="直線矢印コネクタ 54"/>
        <xdr:cNvCxnSpPr>
          <a:stCxn id="48" idx="2"/>
          <a:endCxn id="49" idx="0"/>
        </xdr:cNvCxnSpPr>
      </xdr:nvCxnSpPr>
      <xdr:spPr>
        <a:xfrm>
          <a:off x="11913870" y="2987040"/>
          <a:ext cx="762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777240</xdr:colOff>
      <xdr:row>4</xdr:row>
      <xdr:rowOff>26670</xdr:rowOff>
    </xdr:from>
    <xdr:to>
      <xdr:col>16</xdr:col>
      <xdr:colOff>521970</xdr:colOff>
      <xdr:row>9</xdr:row>
      <xdr:rowOff>144780</xdr:rowOff>
    </xdr:to>
    <xdr:cxnSp macro="">
      <xdr:nvCxnSpPr>
        <xdr:cNvPr id="56" name="直線矢印コネクタ 55"/>
        <xdr:cNvCxnSpPr>
          <a:stCxn id="50" idx="0"/>
          <a:endCxn id="44" idx="3"/>
        </xdr:cNvCxnSpPr>
      </xdr:nvCxnSpPr>
      <xdr:spPr>
        <a:xfrm flipH="1" flipV="1">
          <a:off x="12542520" y="956310"/>
          <a:ext cx="643890" cy="1261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3</xdr:row>
      <xdr:rowOff>106680</xdr:rowOff>
    </xdr:from>
    <xdr:to>
      <xdr:col>15</xdr:col>
      <xdr:colOff>777240</xdr:colOff>
      <xdr:row>4</xdr:row>
      <xdr:rowOff>175260</xdr:rowOff>
    </xdr:to>
    <xdr:sp macro="" textlink="">
      <xdr:nvSpPr>
        <xdr:cNvPr id="57" name="正方形/長方形 56">
          <a:hlinkClick xmlns:r="http://schemas.openxmlformats.org/officeDocument/2006/relationships" r:id="rId2"/>
        </xdr:cNvPr>
        <xdr:cNvSpPr/>
      </xdr:nvSpPr>
      <xdr:spPr>
        <a:xfrm>
          <a:off x="11285220" y="80772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タイトル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419100</xdr:colOff>
      <xdr:row>5</xdr:row>
      <xdr:rowOff>129540</xdr:rowOff>
    </xdr:from>
    <xdr:to>
      <xdr:col>15</xdr:col>
      <xdr:colOff>777240</xdr:colOff>
      <xdr:row>6</xdr:row>
      <xdr:rowOff>198120</xdr:rowOff>
    </xdr:to>
    <xdr:sp macro="" textlink="">
      <xdr:nvSpPr>
        <xdr:cNvPr id="58" name="正方形/長方形 57">
          <a:hlinkClick xmlns:r="http://schemas.openxmlformats.org/officeDocument/2006/relationships" r:id="rId3"/>
        </xdr:cNvPr>
        <xdr:cNvSpPr/>
      </xdr:nvSpPr>
      <xdr:spPr>
        <a:xfrm>
          <a:off x="11285220" y="1287780"/>
          <a:ext cx="1257300" cy="29718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モードセレクト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419100</xdr:colOff>
      <xdr:row>9</xdr:row>
      <xdr:rowOff>144780</xdr:rowOff>
    </xdr:from>
    <xdr:to>
      <xdr:col>15</xdr:col>
      <xdr:colOff>777240</xdr:colOff>
      <xdr:row>10</xdr:row>
      <xdr:rowOff>220980</xdr:rowOff>
    </xdr:to>
    <xdr:sp macro="" textlink="">
      <xdr:nvSpPr>
        <xdr:cNvPr id="59" name="正方形/長方形 58">
          <a:hlinkClick xmlns:r="http://schemas.openxmlformats.org/officeDocument/2006/relationships" r:id="rId4"/>
        </xdr:cNvPr>
        <xdr:cNvSpPr/>
      </xdr:nvSpPr>
      <xdr:spPr>
        <a:xfrm>
          <a:off x="11285220" y="221742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ゲーム</a:t>
          </a:r>
        </a:p>
      </xdr:txBody>
    </xdr:sp>
    <xdr:clientData/>
  </xdr:twoCellAnchor>
  <xdr:twoCellAnchor>
    <xdr:from>
      <xdr:col>14</xdr:col>
      <xdr:colOff>419100</xdr:colOff>
      <xdr:row>7</xdr:row>
      <xdr:rowOff>121920</xdr:rowOff>
    </xdr:from>
    <xdr:to>
      <xdr:col>15</xdr:col>
      <xdr:colOff>777240</xdr:colOff>
      <xdr:row>8</xdr:row>
      <xdr:rowOff>198120</xdr:rowOff>
    </xdr:to>
    <xdr:sp macro="" textlink="">
      <xdr:nvSpPr>
        <xdr:cNvPr id="60" name="正方形/長方形 59">
          <a:hlinkClick xmlns:r="http://schemas.openxmlformats.org/officeDocument/2006/relationships" r:id="rId5"/>
        </xdr:cNvPr>
        <xdr:cNvSpPr/>
      </xdr:nvSpPr>
      <xdr:spPr>
        <a:xfrm>
          <a:off x="11285220" y="173736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キャラセレクト</a:t>
          </a:r>
        </a:p>
      </xdr:txBody>
    </xdr:sp>
    <xdr:clientData/>
  </xdr:twoCellAnchor>
  <xdr:twoCellAnchor>
    <xdr:from>
      <xdr:col>14</xdr:col>
      <xdr:colOff>419100</xdr:colOff>
      <xdr:row>11</xdr:row>
      <xdr:rowOff>152400</xdr:rowOff>
    </xdr:from>
    <xdr:to>
      <xdr:col>15</xdr:col>
      <xdr:colOff>777240</xdr:colOff>
      <xdr:row>13</xdr:row>
      <xdr:rowOff>0</xdr:rowOff>
    </xdr:to>
    <xdr:sp macro="" textlink="">
      <xdr:nvSpPr>
        <xdr:cNvPr id="61" name="正方形/長方形 60">
          <a:hlinkClick xmlns:r="http://schemas.openxmlformats.org/officeDocument/2006/relationships" r:id="rId6"/>
        </xdr:cNvPr>
        <xdr:cNvSpPr/>
      </xdr:nvSpPr>
      <xdr:spPr>
        <a:xfrm>
          <a:off x="11285220" y="268224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リザルト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426720</xdr:colOff>
      <xdr:row>13</xdr:row>
      <xdr:rowOff>152400</xdr:rowOff>
    </xdr:from>
    <xdr:to>
      <xdr:col>15</xdr:col>
      <xdr:colOff>784860</xdr:colOff>
      <xdr:row>15</xdr:row>
      <xdr:rowOff>0</xdr:rowOff>
    </xdr:to>
    <xdr:sp macro="" textlink="">
      <xdr:nvSpPr>
        <xdr:cNvPr id="62" name="正方形/長方形 61">
          <a:hlinkClick xmlns:r="http://schemas.openxmlformats.org/officeDocument/2006/relationships" r:id="rId7"/>
        </xdr:cNvPr>
        <xdr:cNvSpPr/>
      </xdr:nvSpPr>
      <xdr:spPr>
        <a:xfrm>
          <a:off x="11292840" y="313944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ランキング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16</xdr:col>
      <xdr:colOff>129540</xdr:colOff>
      <xdr:row>9</xdr:row>
      <xdr:rowOff>144780</xdr:rowOff>
    </xdr:from>
    <xdr:to>
      <xdr:col>17</xdr:col>
      <xdr:colOff>15240</xdr:colOff>
      <xdr:row>10</xdr:row>
      <xdr:rowOff>220980</xdr:rowOff>
    </xdr:to>
    <xdr:sp macro="" textlink="">
      <xdr:nvSpPr>
        <xdr:cNvPr id="63" name="正方形/長方形 62">
          <a:hlinkClick xmlns:r="http://schemas.openxmlformats.org/officeDocument/2006/relationships" r:id="rId8"/>
        </xdr:cNvPr>
        <xdr:cNvSpPr/>
      </xdr:nvSpPr>
      <xdr:spPr>
        <a:xfrm>
          <a:off x="12793980" y="2217420"/>
          <a:ext cx="78486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ポーズ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15</xdr:col>
      <xdr:colOff>148590</xdr:colOff>
      <xdr:row>4</xdr:row>
      <xdr:rowOff>175260</xdr:rowOff>
    </xdr:from>
    <xdr:to>
      <xdr:col>15</xdr:col>
      <xdr:colOff>148590</xdr:colOff>
      <xdr:row>5</xdr:row>
      <xdr:rowOff>129540</xdr:rowOff>
    </xdr:to>
    <xdr:cxnSp macro="">
      <xdr:nvCxnSpPr>
        <xdr:cNvPr id="64" name="直線矢印コネクタ 63"/>
        <xdr:cNvCxnSpPr>
          <a:stCxn id="57" idx="2"/>
          <a:endCxn id="58" idx="0"/>
        </xdr:cNvCxnSpPr>
      </xdr:nvCxnSpPr>
      <xdr:spPr>
        <a:xfrm>
          <a:off x="11913870" y="110490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6</xdr:row>
      <xdr:rowOff>198120</xdr:rowOff>
    </xdr:from>
    <xdr:to>
      <xdr:col>15</xdr:col>
      <xdr:colOff>148590</xdr:colOff>
      <xdr:row>7</xdr:row>
      <xdr:rowOff>121920</xdr:rowOff>
    </xdr:to>
    <xdr:cxnSp macro="">
      <xdr:nvCxnSpPr>
        <xdr:cNvPr id="65" name="直線矢印コネクタ 64"/>
        <xdr:cNvCxnSpPr>
          <a:stCxn id="58" idx="2"/>
          <a:endCxn id="60" idx="0"/>
        </xdr:cNvCxnSpPr>
      </xdr:nvCxnSpPr>
      <xdr:spPr>
        <a:xfrm>
          <a:off x="11913870" y="158496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8</xdr:row>
      <xdr:rowOff>198120</xdr:rowOff>
    </xdr:from>
    <xdr:to>
      <xdr:col>15</xdr:col>
      <xdr:colOff>148590</xdr:colOff>
      <xdr:row>9</xdr:row>
      <xdr:rowOff>144780</xdr:rowOff>
    </xdr:to>
    <xdr:cxnSp macro="">
      <xdr:nvCxnSpPr>
        <xdr:cNvPr id="66" name="直線矢印コネクタ 65"/>
        <xdr:cNvCxnSpPr>
          <a:stCxn id="60" idx="2"/>
          <a:endCxn id="59" idx="0"/>
        </xdr:cNvCxnSpPr>
      </xdr:nvCxnSpPr>
      <xdr:spPr>
        <a:xfrm>
          <a:off x="11913870" y="2042160"/>
          <a:ext cx="0" cy="1752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10</xdr:row>
      <xdr:rowOff>220980</xdr:rowOff>
    </xdr:from>
    <xdr:to>
      <xdr:col>15</xdr:col>
      <xdr:colOff>148590</xdr:colOff>
      <xdr:row>11</xdr:row>
      <xdr:rowOff>152400</xdr:rowOff>
    </xdr:to>
    <xdr:cxnSp macro="">
      <xdr:nvCxnSpPr>
        <xdr:cNvPr id="67" name="直線矢印コネクタ 66"/>
        <xdr:cNvCxnSpPr>
          <a:stCxn id="59" idx="2"/>
          <a:endCxn id="61" idx="0"/>
        </xdr:cNvCxnSpPr>
      </xdr:nvCxnSpPr>
      <xdr:spPr>
        <a:xfrm>
          <a:off x="11913870" y="2522220"/>
          <a:ext cx="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13</xdr:row>
      <xdr:rowOff>0</xdr:rowOff>
    </xdr:from>
    <xdr:to>
      <xdr:col>15</xdr:col>
      <xdr:colOff>156210</xdr:colOff>
      <xdr:row>13</xdr:row>
      <xdr:rowOff>152400</xdr:rowOff>
    </xdr:to>
    <xdr:cxnSp macro="">
      <xdr:nvCxnSpPr>
        <xdr:cNvPr id="68" name="直線矢印コネクタ 67"/>
        <xdr:cNvCxnSpPr>
          <a:stCxn id="61" idx="2"/>
          <a:endCxn id="62" idx="0"/>
        </xdr:cNvCxnSpPr>
      </xdr:nvCxnSpPr>
      <xdr:spPr>
        <a:xfrm>
          <a:off x="11913870" y="2987040"/>
          <a:ext cx="762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777240</xdr:colOff>
      <xdr:row>4</xdr:row>
      <xdr:rowOff>26670</xdr:rowOff>
    </xdr:from>
    <xdr:to>
      <xdr:col>16</xdr:col>
      <xdr:colOff>521970</xdr:colOff>
      <xdr:row>9</xdr:row>
      <xdr:rowOff>144780</xdr:rowOff>
    </xdr:to>
    <xdr:cxnSp macro="">
      <xdr:nvCxnSpPr>
        <xdr:cNvPr id="69" name="直線矢印コネクタ 68"/>
        <xdr:cNvCxnSpPr>
          <a:stCxn id="63" idx="0"/>
          <a:endCxn id="57" idx="3"/>
        </xdr:cNvCxnSpPr>
      </xdr:nvCxnSpPr>
      <xdr:spPr>
        <a:xfrm flipH="1" flipV="1">
          <a:off x="12542520" y="956310"/>
          <a:ext cx="643890" cy="1261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3</xdr:row>
      <xdr:rowOff>106680</xdr:rowOff>
    </xdr:from>
    <xdr:to>
      <xdr:col>15</xdr:col>
      <xdr:colOff>777240</xdr:colOff>
      <xdr:row>4</xdr:row>
      <xdr:rowOff>175260</xdr:rowOff>
    </xdr:to>
    <xdr:sp macro="" textlink="">
      <xdr:nvSpPr>
        <xdr:cNvPr id="70" name="正方形/長方形 69">
          <a:hlinkClick xmlns:r="http://schemas.openxmlformats.org/officeDocument/2006/relationships" r:id="rId2"/>
        </xdr:cNvPr>
        <xdr:cNvSpPr/>
      </xdr:nvSpPr>
      <xdr:spPr>
        <a:xfrm>
          <a:off x="11285220" y="80772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タイトル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419100</xdr:colOff>
      <xdr:row>5</xdr:row>
      <xdr:rowOff>129540</xdr:rowOff>
    </xdr:from>
    <xdr:to>
      <xdr:col>15</xdr:col>
      <xdr:colOff>777240</xdr:colOff>
      <xdr:row>6</xdr:row>
      <xdr:rowOff>198120</xdr:rowOff>
    </xdr:to>
    <xdr:sp macro="" textlink="">
      <xdr:nvSpPr>
        <xdr:cNvPr id="71" name="正方形/長方形 70">
          <a:hlinkClick xmlns:r="http://schemas.openxmlformats.org/officeDocument/2006/relationships" r:id="rId3"/>
        </xdr:cNvPr>
        <xdr:cNvSpPr/>
      </xdr:nvSpPr>
      <xdr:spPr>
        <a:xfrm>
          <a:off x="11285220" y="128778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モードセレクト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426720</xdr:colOff>
      <xdr:row>11</xdr:row>
      <xdr:rowOff>144780</xdr:rowOff>
    </xdr:from>
    <xdr:to>
      <xdr:col>15</xdr:col>
      <xdr:colOff>784860</xdr:colOff>
      <xdr:row>12</xdr:row>
      <xdr:rowOff>220980</xdr:rowOff>
    </xdr:to>
    <xdr:sp macro="" textlink="">
      <xdr:nvSpPr>
        <xdr:cNvPr id="72" name="正方形/長方形 71">
          <a:hlinkClick xmlns:r="http://schemas.openxmlformats.org/officeDocument/2006/relationships" r:id="rId4"/>
        </xdr:cNvPr>
        <xdr:cNvSpPr/>
      </xdr:nvSpPr>
      <xdr:spPr>
        <a:xfrm>
          <a:off x="11292840" y="267462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ゲーム</a:t>
          </a:r>
        </a:p>
      </xdr:txBody>
    </xdr:sp>
    <xdr:clientData/>
  </xdr:twoCellAnchor>
  <xdr:twoCellAnchor>
    <xdr:from>
      <xdr:col>14</xdr:col>
      <xdr:colOff>419100</xdr:colOff>
      <xdr:row>7</xdr:row>
      <xdr:rowOff>121920</xdr:rowOff>
    </xdr:from>
    <xdr:to>
      <xdr:col>15</xdr:col>
      <xdr:colOff>777240</xdr:colOff>
      <xdr:row>8</xdr:row>
      <xdr:rowOff>198120</xdr:rowOff>
    </xdr:to>
    <xdr:sp macro="" textlink="">
      <xdr:nvSpPr>
        <xdr:cNvPr id="73" name="正方形/長方形 72">
          <a:hlinkClick xmlns:r="http://schemas.openxmlformats.org/officeDocument/2006/relationships" r:id="rId5"/>
        </xdr:cNvPr>
        <xdr:cNvSpPr/>
      </xdr:nvSpPr>
      <xdr:spPr>
        <a:xfrm>
          <a:off x="11285220" y="173736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キャラセレクト</a:t>
          </a:r>
        </a:p>
      </xdr:txBody>
    </xdr:sp>
    <xdr:clientData/>
  </xdr:twoCellAnchor>
  <xdr:twoCellAnchor>
    <xdr:from>
      <xdr:col>14</xdr:col>
      <xdr:colOff>426720</xdr:colOff>
      <xdr:row>13</xdr:row>
      <xdr:rowOff>144780</xdr:rowOff>
    </xdr:from>
    <xdr:to>
      <xdr:col>15</xdr:col>
      <xdr:colOff>784860</xdr:colOff>
      <xdr:row>14</xdr:row>
      <xdr:rowOff>220980</xdr:rowOff>
    </xdr:to>
    <xdr:sp macro="" textlink="">
      <xdr:nvSpPr>
        <xdr:cNvPr id="74" name="正方形/長方形 73">
          <a:hlinkClick xmlns:r="http://schemas.openxmlformats.org/officeDocument/2006/relationships" r:id="rId6"/>
        </xdr:cNvPr>
        <xdr:cNvSpPr/>
      </xdr:nvSpPr>
      <xdr:spPr>
        <a:xfrm>
          <a:off x="11292840" y="313182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リザルト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434340</xdr:colOff>
      <xdr:row>15</xdr:row>
      <xdr:rowOff>144780</xdr:rowOff>
    </xdr:from>
    <xdr:to>
      <xdr:col>15</xdr:col>
      <xdr:colOff>792480</xdr:colOff>
      <xdr:row>16</xdr:row>
      <xdr:rowOff>220980</xdr:rowOff>
    </xdr:to>
    <xdr:sp macro="" textlink="">
      <xdr:nvSpPr>
        <xdr:cNvPr id="75" name="正方形/長方形 74">
          <a:hlinkClick xmlns:r="http://schemas.openxmlformats.org/officeDocument/2006/relationships" r:id="rId7"/>
        </xdr:cNvPr>
        <xdr:cNvSpPr/>
      </xdr:nvSpPr>
      <xdr:spPr>
        <a:xfrm>
          <a:off x="11300460" y="3589020"/>
          <a:ext cx="125730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ランキング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16</xdr:col>
      <xdr:colOff>129540</xdr:colOff>
      <xdr:row>9</xdr:row>
      <xdr:rowOff>144780</xdr:rowOff>
    </xdr:from>
    <xdr:to>
      <xdr:col>17</xdr:col>
      <xdr:colOff>15240</xdr:colOff>
      <xdr:row>10</xdr:row>
      <xdr:rowOff>220980</xdr:rowOff>
    </xdr:to>
    <xdr:sp macro="" textlink="">
      <xdr:nvSpPr>
        <xdr:cNvPr id="76" name="正方形/長方形 75">
          <a:hlinkClick xmlns:r="http://schemas.openxmlformats.org/officeDocument/2006/relationships" r:id="rId8"/>
        </xdr:cNvPr>
        <xdr:cNvSpPr/>
      </xdr:nvSpPr>
      <xdr:spPr>
        <a:xfrm>
          <a:off x="12793980" y="2217420"/>
          <a:ext cx="78486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ポーズ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15</xdr:col>
      <xdr:colOff>148590</xdr:colOff>
      <xdr:row>4</xdr:row>
      <xdr:rowOff>175260</xdr:rowOff>
    </xdr:from>
    <xdr:to>
      <xdr:col>15</xdr:col>
      <xdr:colOff>148590</xdr:colOff>
      <xdr:row>5</xdr:row>
      <xdr:rowOff>129540</xdr:rowOff>
    </xdr:to>
    <xdr:cxnSp macro="">
      <xdr:nvCxnSpPr>
        <xdr:cNvPr id="77" name="直線矢印コネクタ 76"/>
        <xdr:cNvCxnSpPr>
          <a:stCxn id="70" idx="2"/>
          <a:endCxn id="71" idx="0"/>
        </xdr:cNvCxnSpPr>
      </xdr:nvCxnSpPr>
      <xdr:spPr>
        <a:xfrm>
          <a:off x="11913870" y="110490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6</xdr:row>
      <xdr:rowOff>198120</xdr:rowOff>
    </xdr:from>
    <xdr:to>
      <xdr:col>15</xdr:col>
      <xdr:colOff>148590</xdr:colOff>
      <xdr:row>7</xdr:row>
      <xdr:rowOff>121920</xdr:rowOff>
    </xdr:to>
    <xdr:cxnSp macro="">
      <xdr:nvCxnSpPr>
        <xdr:cNvPr id="78" name="直線矢印コネクタ 77"/>
        <xdr:cNvCxnSpPr>
          <a:stCxn id="71" idx="2"/>
          <a:endCxn id="73" idx="0"/>
        </xdr:cNvCxnSpPr>
      </xdr:nvCxnSpPr>
      <xdr:spPr>
        <a:xfrm>
          <a:off x="11913870" y="158496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163830</xdr:colOff>
      <xdr:row>8</xdr:row>
      <xdr:rowOff>198120</xdr:rowOff>
    </xdr:from>
    <xdr:to>
      <xdr:col>15</xdr:col>
      <xdr:colOff>163830</xdr:colOff>
      <xdr:row>9</xdr:row>
      <xdr:rowOff>144780</xdr:rowOff>
    </xdr:to>
    <xdr:cxnSp macro="">
      <xdr:nvCxnSpPr>
        <xdr:cNvPr id="79" name="直線矢印コネクタ 78"/>
        <xdr:cNvCxnSpPr>
          <a:stCxn id="73" idx="2"/>
          <a:endCxn id="84" idx="0"/>
        </xdr:cNvCxnSpPr>
      </xdr:nvCxnSpPr>
      <xdr:spPr>
        <a:xfrm>
          <a:off x="11929110" y="2042160"/>
          <a:ext cx="0" cy="1752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12</xdr:row>
      <xdr:rowOff>220980</xdr:rowOff>
    </xdr:from>
    <xdr:to>
      <xdr:col>15</xdr:col>
      <xdr:colOff>171450</xdr:colOff>
      <xdr:row>13</xdr:row>
      <xdr:rowOff>144780</xdr:rowOff>
    </xdr:to>
    <xdr:cxnSp macro="">
      <xdr:nvCxnSpPr>
        <xdr:cNvPr id="80" name="直線矢印コネクタ 79"/>
        <xdr:cNvCxnSpPr>
          <a:stCxn id="72" idx="2"/>
          <a:endCxn id="74" idx="0"/>
        </xdr:cNvCxnSpPr>
      </xdr:nvCxnSpPr>
      <xdr:spPr>
        <a:xfrm>
          <a:off x="11936730" y="297942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156210</xdr:colOff>
      <xdr:row>14</xdr:row>
      <xdr:rowOff>220980</xdr:rowOff>
    </xdr:from>
    <xdr:to>
      <xdr:col>15</xdr:col>
      <xdr:colOff>163830</xdr:colOff>
      <xdr:row>15</xdr:row>
      <xdr:rowOff>144780</xdr:rowOff>
    </xdr:to>
    <xdr:cxnSp macro="">
      <xdr:nvCxnSpPr>
        <xdr:cNvPr id="81" name="直線矢印コネクタ 80"/>
        <xdr:cNvCxnSpPr>
          <a:stCxn id="74" idx="2"/>
          <a:endCxn id="75" idx="0"/>
        </xdr:cNvCxnSpPr>
      </xdr:nvCxnSpPr>
      <xdr:spPr>
        <a:xfrm>
          <a:off x="11921490" y="3436620"/>
          <a:ext cx="762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784860</xdr:colOff>
      <xdr:row>10</xdr:row>
      <xdr:rowOff>68580</xdr:rowOff>
    </xdr:from>
    <xdr:to>
      <xdr:col>16</xdr:col>
      <xdr:colOff>129540</xdr:colOff>
      <xdr:row>12</xdr:row>
      <xdr:rowOff>68580</xdr:rowOff>
    </xdr:to>
    <xdr:cxnSp macro="">
      <xdr:nvCxnSpPr>
        <xdr:cNvPr id="82" name="直線矢印コネクタ 81"/>
        <xdr:cNvCxnSpPr>
          <a:stCxn id="72" idx="3"/>
          <a:endCxn id="76" idx="1"/>
        </xdr:cNvCxnSpPr>
      </xdr:nvCxnSpPr>
      <xdr:spPr>
        <a:xfrm flipV="1">
          <a:off x="12550140" y="2369820"/>
          <a:ext cx="243840" cy="4572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777240</xdr:colOff>
      <xdr:row>4</xdr:row>
      <xdr:rowOff>26670</xdr:rowOff>
    </xdr:from>
    <xdr:to>
      <xdr:col>16</xdr:col>
      <xdr:colOff>521970</xdr:colOff>
      <xdr:row>9</xdr:row>
      <xdr:rowOff>144780</xdr:rowOff>
    </xdr:to>
    <xdr:cxnSp macro="">
      <xdr:nvCxnSpPr>
        <xdr:cNvPr id="83" name="直線矢印コネクタ 82"/>
        <xdr:cNvCxnSpPr>
          <a:stCxn id="76" idx="0"/>
          <a:endCxn id="70" idx="3"/>
        </xdr:cNvCxnSpPr>
      </xdr:nvCxnSpPr>
      <xdr:spPr>
        <a:xfrm flipH="1" flipV="1">
          <a:off x="12542520" y="956310"/>
          <a:ext cx="643890" cy="1261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9</xdr:row>
      <xdr:rowOff>144780</xdr:rowOff>
    </xdr:from>
    <xdr:to>
      <xdr:col>15</xdr:col>
      <xdr:colOff>777240</xdr:colOff>
      <xdr:row>10</xdr:row>
      <xdr:rowOff>213360</xdr:rowOff>
    </xdr:to>
    <xdr:sp macro="" textlink="">
      <xdr:nvSpPr>
        <xdr:cNvPr id="84" name="正方形/長方形 83">
          <a:hlinkClick xmlns:r="http://schemas.openxmlformats.org/officeDocument/2006/relationships" r:id="rId9"/>
        </xdr:cNvPr>
        <xdr:cNvSpPr/>
      </xdr:nvSpPr>
      <xdr:spPr>
        <a:xfrm>
          <a:off x="11285220" y="2217420"/>
          <a:ext cx="1257300" cy="29718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チュートリアル</a:t>
          </a:r>
          <a:endParaRPr kumimoji="1" lang="en-US" altLang="ja-JP" sz="1100" b="1"/>
        </a:p>
      </xdr:txBody>
    </xdr:sp>
    <xdr:clientData/>
  </xdr:twoCellAnchor>
  <xdr:twoCellAnchor>
    <xdr:from>
      <xdr:col>15</xdr:col>
      <xdr:colOff>163830</xdr:colOff>
      <xdr:row>10</xdr:row>
      <xdr:rowOff>213360</xdr:rowOff>
    </xdr:from>
    <xdr:to>
      <xdr:col>15</xdr:col>
      <xdr:colOff>171450</xdr:colOff>
      <xdr:row>11</xdr:row>
      <xdr:rowOff>144780</xdr:rowOff>
    </xdr:to>
    <xdr:cxnSp macro="">
      <xdr:nvCxnSpPr>
        <xdr:cNvPr id="85" name="直線矢印コネクタ 84"/>
        <xdr:cNvCxnSpPr>
          <a:stCxn id="84" idx="2"/>
          <a:endCxn id="72" idx="0"/>
        </xdr:cNvCxnSpPr>
      </xdr:nvCxnSpPr>
      <xdr:spPr>
        <a:xfrm>
          <a:off x="11929110" y="2514600"/>
          <a:ext cx="762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14</xdr:row>
      <xdr:rowOff>0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7620" y="937260"/>
          <a:ext cx="274320" cy="2278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07ラノベPOP" panose="02000800000000000000" pitchFamily="50" charset="-128"/>
              <a:ea typeface="07ラノベPOP" panose="02000800000000000000" pitchFamily="50" charset="-128"/>
            </a:rPr>
            <a:t>戻る</a:t>
          </a:r>
          <a:endParaRPr kumimoji="1" lang="en-US" altLang="ja-JP" sz="1100">
            <a:latin typeface="07ラノベPOP" panose="02000800000000000000" pitchFamily="50" charset="-128"/>
            <a:ea typeface="07ラノベPOP" panose="02000800000000000000" pitchFamily="50" charset="-128"/>
          </a:endParaRPr>
        </a:p>
        <a:p>
          <a:pPr algn="ctr"/>
          <a:endParaRPr kumimoji="1" lang="ja-JP" altLang="en-US" sz="1100">
            <a:latin typeface="07ラノベPOP" panose="02000800000000000000" pitchFamily="50" charset="-128"/>
            <a:ea typeface="07ラノベPOP" panose="02000800000000000000" pitchFamily="50" charset="-128"/>
          </a:endParaRPr>
        </a:p>
      </xdr:txBody>
    </xdr:sp>
    <xdr:clientData/>
  </xdr:twoCellAnchor>
  <xdr:twoCellAnchor>
    <xdr:from>
      <xdr:col>14</xdr:col>
      <xdr:colOff>419100</xdr:colOff>
      <xdr:row>3</xdr:row>
      <xdr:rowOff>106680</xdr:rowOff>
    </xdr:from>
    <xdr:to>
      <xdr:col>15</xdr:col>
      <xdr:colOff>777240</xdr:colOff>
      <xdr:row>4</xdr:row>
      <xdr:rowOff>175260</xdr:rowOff>
    </xdr:to>
    <xdr:sp macro="" textlink="">
      <xdr:nvSpPr>
        <xdr:cNvPr id="3" name="正方形/長方形 2">
          <a:hlinkClick xmlns:r="http://schemas.openxmlformats.org/officeDocument/2006/relationships" r:id="rId2"/>
        </xdr:cNvPr>
        <xdr:cNvSpPr/>
      </xdr:nvSpPr>
      <xdr:spPr>
        <a:xfrm>
          <a:off x="11285220" y="80772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タイトル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419100</xdr:colOff>
      <xdr:row>5</xdr:row>
      <xdr:rowOff>129540</xdr:rowOff>
    </xdr:from>
    <xdr:to>
      <xdr:col>15</xdr:col>
      <xdr:colOff>777240</xdr:colOff>
      <xdr:row>6</xdr:row>
      <xdr:rowOff>198120</xdr:rowOff>
    </xdr:to>
    <xdr:sp macro="" textlink="">
      <xdr:nvSpPr>
        <xdr:cNvPr id="4" name="正方形/長方形 3">
          <a:hlinkClick xmlns:r="http://schemas.openxmlformats.org/officeDocument/2006/relationships" r:id="rId3"/>
        </xdr:cNvPr>
        <xdr:cNvSpPr/>
      </xdr:nvSpPr>
      <xdr:spPr>
        <a:xfrm>
          <a:off x="11285220" y="128778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モードセレクト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419100</xdr:colOff>
      <xdr:row>9</xdr:row>
      <xdr:rowOff>144780</xdr:rowOff>
    </xdr:from>
    <xdr:to>
      <xdr:col>15</xdr:col>
      <xdr:colOff>777240</xdr:colOff>
      <xdr:row>10</xdr:row>
      <xdr:rowOff>220980</xdr:rowOff>
    </xdr:to>
    <xdr:sp macro="" textlink="">
      <xdr:nvSpPr>
        <xdr:cNvPr id="5" name="正方形/長方形 4">
          <a:hlinkClick xmlns:r="http://schemas.openxmlformats.org/officeDocument/2006/relationships" r:id="rId4"/>
        </xdr:cNvPr>
        <xdr:cNvSpPr/>
      </xdr:nvSpPr>
      <xdr:spPr>
        <a:xfrm>
          <a:off x="11285220" y="221742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ゲーム</a:t>
          </a:r>
        </a:p>
      </xdr:txBody>
    </xdr:sp>
    <xdr:clientData/>
  </xdr:twoCellAnchor>
  <xdr:twoCellAnchor>
    <xdr:from>
      <xdr:col>14</xdr:col>
      <xdr:colOff>419100</xdr:colOff>
      <xdr:row>7</xdr:row>
      <xdr:rowOff>121920</xdr:rowOff>
    </xdr:from>
    <xdr:to>
      <xdr:col>15</xdr:col>
      <xdr:colOff>777240</xdr:colOff>
      <xdr:row>8</xdr:row>
      <xdr:rowOff>198120</xdr:rowOff>
    </xdr:to>
    <xdr:sp macro="" textlink="">
      <xdr:nvSpPr>
        <xdr:cNvPr id="6" name="正方形/長方形 5">
          <a:hlinkClick xmlns:r="http://schemas.openxmlformats.org/officeDocument/2006/relationships" r:id="rId5"/>
        </xdr:cNvPr>
        <xdr:cNvSpPr/>
      </xdr:nvSpPr>
      <xdr:spPr>
        <a:xfrm>
          <a:off x="11285220" y="173736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キャラセレクト</a:t>
          </a:r>
        </a:p>
      </xdr:txBody>
    </xdr:sp>
    <xdr:clientData/>
  </xdr:twoCellAnchor>
  <xdr:twoCellAnchor>
    <xdr:from>
      <xdr:col>14</xdr:col>
      <xdr:colOff>419100</xdr:colOff>
      <xdr:row>11</xdr:row>
      <xdr:rowOff>152400</xdr:rowOff>
    </xdr:from>
    <xdr:to>
      <xdr:col>15</xdr:col>
      <xdr:colOff>777240</xdr:colOff>
      <xdr:row>13</xdr:row>
      <xdr:rowOff>0</xdr:rowOff>
    </xdr:to>
    <xdr:sp macro="" textlink="">
      <xdr:nvSpPr>
        <xdr:cNvPr id="7" name="正方形/長方形 6">
          <a:hlinkClick xmlns:r="http://schemas.openxmlformats.org/officeDocument/2006/relationships" r:id="rId6"/>
        </xdr:cNvPr>
        <xdr:cNvSpPr/>
      </xdr:nvSpPr>
      <xdr:spPr>
        <a:xfrm>
          <a:off x="11285220" y="268224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リザルト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426720</xdr:colOff>
      <xdr:row>13</xdr:row>
      <xdr:rowOff>152400</xdr:rowOff>
    </xdr:from>
    <xdr:to>
      <xdr:col>15</xdr:col>
      <xdr:colOff>784860</xdr:colOff>
      <xdr:row>15</xdr:row>
      <xdr:rowOff>0</xdr:rowOff>
    </xdr:to>
    <xdr:sp macro="" textlink="">
      <xdr:nvSpPr>
        <xdr:cNvPr id="8" name="正方形/長方形 7">
          <a:hlinkClick xmlns:r="http://schemas.openxmlformats.org/officeDocument/2006/relationships" r:id="rId7"/>
        </xdr:cNvPr>
        <xdr:cNvSpPr/>
      </xdr:nvSpPr>
      <xdr:spPr>
        <a:xfrm>
          <a:off x="11292840" y="313944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ランキング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16</xdr:col>
      <xdr:colOff>129540</xdr:colOff>
      <xdr:row>9</xdr:row>
      <xdr:rowOff>144780</xdr:rowOff>
    </xdr:from>
    <xdr:to>
      <xdr:col>17</xdr:col>
      <xdr:colOff>15240</xdr:colOff>
      <xdr:row>10</xdr:row>
      <xdr:rowOff>220980</xdr:rowOff>
    </xdr:to>
    <xdr:sp macro="" textlink="">
      <xdr:nvSpPr>
        <xdr:cNvPr id="9" name="正方形/長方形 8">
          <a:hlinkClick xmlns:r="http://schemas.openxmlformats.org/officeDocument/2006/relationships" r:id="rId8"/>
        </xdr:cNvPr>
        <xdr:cNvSpPr/>
      </xdr:nvSpPr>
      <xdr:spPr>
        <a:xfrm>
          <a:off x="12793980" y="2217420"/>
          <a:ext cx="78486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ポーズ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15</xdr:col>
      <xdr:colOff>148590</xdr:colOff>
      <xdr:row>4</xdr:row>
      <xdr:rowOff>175260</xdr:rowOff>
    </xdr:from>
    <xdr:to>
      <xdr:col>15</xdr:col>
      <xdr:colOff>148590</xdr:colOff>
      <xdr:row>5</xdr:row>
      <xdr:rowOff>129540</xdr:rowOff>
    </xdr:to>
    <xdr:cxnSp macro="">
      <xdr:nvCxnSpPr>
        <xdr:cNvPr id="10" name="直線矢印コネクタ 9"/>
        <xdr:cNvCxnSpPr>
          <a:stCxn id="3" idx="2"/>
          <a:endCxn id="4" idx="0"/>
        </xdr:cNvCxnSpPr>
      </xdr:nvCxnSpPr>
      <xdr:spPr>
        <a:xfrm>
          <a:off x="11913870" y="110490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6</xdr:row>
      <xdr:rowOff>198120</xdr:rowOff>
    </xdr:from>
    <xdr:to>
      <xdr:col>15</xdr:col>
      <xdr:colOff>148590</xdr:colOff>
      <xdr:row>7</xdr:row>
      <xdr:rowOff>121920</xdr:rowOff>
    </xdr:to>
    <xdr:cxnSp macro="">
      <xdr:nvCxnSpPr>
        <xdr:cNvPr id="11" name="直線矢印コネクタ 10"/>
        <xdr:cNvCxnSpPr>
          <a:stCxn id="4" idx="2"/>
          <a:endCxn id="6" idx="0"/>
        </xdr:cNvCxnSpPr>
      </xdr:nvCxnSpPr>
      <xdr:spPr>
        <a:xfrm>
          <a:off x="11913870" y="158496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8</xdr:row>
      <xdr:rowOff>198120</xdr:rowOff>
    </xdr:from>
    <xdr:to>
      <xdr:col>15</xdr:col>
      <xdr:colOff>148590</xdr:colOff>
      <xdr:row>9</xdr:row>
      <xdr:rowOff>144780</xdr:rowOff>
    </xdr:to>
    <xdr:cxnSp macro="">
      <xdr:nvCxnSpPr>
        <xdr:cNvPr id="12" name="直線矢印コネクタ 11"/>
        <xdr:cNvCxnSpPr>
          <a:stCxn id="6" idx="2"/>
          <a:endCxn id="5" idx="0"/>
        </xdr:cNvCxnSpPr>
      </xdr:nvCxnSpPr>
      <xdr:spPr>
        <a:xfrm>
          <a:off x="11913870" y="2042160"/>
          <a:ext cx="0" cy="1752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10</xdr:row>
      <xdr:rowOff>220980</xdr:rowOff>
    </xdr:from>
    <xdr:to>
      <xdr:col>15</xdr:col>
      <xdr:colOff>148590</xdr:colOff>
      <xdr:row>11</xdr:row>
      <xdr:rowOff>152400</xdr:rowOff>
    </xdr:to>
    <xdr:cxnSp macro="">
      <xdr:nvCxnSpPr>
        <xdr:cNvPr id="13" name="直線矢印コネクタ 12"/>
        <xdr:cNvCxnSpPr>
          <a:stCxn id="5" idx="2"/>
          <a:endCxn id="7" idx="0"/>
        </xdr:cNvCxnSpPr>
      </xdr:nvCxnSpPr>
      <xdr:spPr>
        <a:xfrm>
          <a:off x="11913870" y="2522220"/>
          <a:ext cx="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13</xdr:row>
      <xdr:rowOff>0</xdr:rowOff>
    </xdr:from>
    <xdr:to>
      <xdr:col>15</xdr:col>
      <xdr:colOff>156210</xdr:colOff>
      <xdr:row>13</xdr:row>
      <xdr:rowOff>152400</xdr:rowOff>
    </xdr:to>
    <xdr:cxnSp macro="">
      <xdr:nvCxnSpPr>
        <xdr:cNvPr id="14" name="直線矢印コネクタ 13"/>
        <xdr:cNvCxnSpPr>
          <a:stCxn id="7" idx="2"/>
          <a:endCxn id="8" idx="0"/>
        </xdr:cNvCxnSpPr>
      </xdr:nvCxnSpPr>
      <xdr:spPr>
        <a:xfrm>
          <a:off x="11913870" y="2987040"/>
          <a:ext cx="762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777240</xdr:colOff>
      <xdr:row>4</xdr:row>
      <xdr:rowOff>26670</xdr:rowOff>
    </xdr:from>
    <xdr:to>
      <xdr:col>16</xdr:col>
      <xdr:colOff>521970</xdr:colOff>
      <xdr:row>9</xdr:row>
      <xdr:rowOff>144780</xdr:rowOff>
    </xdr:to>
    <xdr:cxnSp macro="">
      <xdr:nvCxnSpPr>
        <xdr:cNvPr id="16" name="直線矢印コネクタ 15"/>
        <xdr:cNvCxnSpPr>
          <a:stCxn id="9" idx="0"/>
          <a:endCxn id="3" idx="3"/>
        </xdr:cNvCxnSpPr>
      </xdr:nvCxnSpPr>
      <xdr:spPr>
        <a:xfrm flipH="1" flipV="1">
          <a:off x="12542520" y="956310"/>
          <a:ext cx="643890" cy="1261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3</xdr:row>
      <xdr:rowOff>106680</xdr:rowOff>
    </xdr:from>
    <xdr:to>
      <xdr:col>15</xdr:col>
      <xdr:colOff>777240</xdr:colOff>
      <xdr:row>4</xdr:row>
      <xdr:rowOff>175260</xdr:rowOff>
    </xdr:to>
    <xdr:sp macro="" textlink="">
      <xdr:nvSpPr>
        <xdr:cNvPr id="18" name="正方形/長方形 17">
          <a:hlinkClick xmlns:r="http://schemas.openxmlformats.org/officeDocument/2006/relationships" r:id="rId2"/>
        </xdr:cNvPr>
        <xdr:cNvSpPr/>
      </xdr:nvSpPr>
      <xdr:spPr>
        <a:xfrm>
          <a:off x="11285220" y="80772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タイトル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419100</xdr:colOff>
      <xdr:row>5</xdr:row>
      <xdr:rowOff>129540</xdr:rowOff>
    </xdr:from>
    <xdr:to>
      <xdr:col>15</xdr:col>
      <xdr:colOff>777240</xdr:colOff>
      <xdr:row>6</xdr:row>
      <xdr:rowOff>198120</xdr:rowOff>
    </xdr:to>
    <xdr:sp macro="" textlink="">
      <xdr:nvSpPr>
        <xdr:cNvPr id="19" name="正方形/長方形 18">
          <a:hlinkClick xmlns:r="http://schemas.openxmlformats.org/officeDocument/2006/relationships" r:id="rId3"/>
        </xdr:cNvPr>
        <xdr:cNvSpPr/>
      </xdr:nvSpPr>
      <xdr:spPr>
        <a:xfrm>
          <a:off x="11285220" y="128778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モードセレクト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419100</xdr:colOff>
      <xdr:row>9</xdr:row>
      <xdr:rowOff>144780</xdr:rowOff>
    </xdr:from>
    <xdr:to>
      <xdr:col>15</xdr:col>
      <xdr:colOff>777240</xdr:colOff>
      <xdr:row>10</xdr:row>
      <xdr:rowOff>220980</xdr:rowOff>
    </xdr:to>
    <xdr:sp macro="" textlink="">
      <xdr:nvSpPr>
        <xdr:cNvPr id="20" name="正方形/長方形 19">
          <a:hlinkClick xmlns:r="http://schemas.openxmlformats.org/officeDocument/2006/relationships" r:id="rId4"/>
        </xdr:cNvPr>
        <xdr:cNvSpPr/>
      </xdr:nvSpPr>
      <xdr:spPr>
        <a:xfrm>
          <a:off x="11285220" y="2217420"/>
          <a:ext cx="125730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ゲーム</a:t>
          </a:r>
        </a:p>
      </xdr:txBody>
    </xdr:sp>
    <xdr:clientData/>
  </xdr:twoCellAnchor>
  <xdr:twoCellAnchor>
    <xdr:from>
      <xdr:col>14</xdr:col>
      <xdr:colOff>419100</xdr:colOff>
      <xdr:row>7</xdr:row>
      <xdr:rowOff>121920</xdr:rowOff>
    </xdr:from>
    <xdr:to>
      <xdr:col>15</xdr:col>
      <xdr:colOff>777240</xdr:colOff>
      <xdr:row>8</xdr:row>
      <xdr:rowOff>198120</xdr:rowOff>
    </xdr:to>
    <xdr:sp macro="" textlink="">
      <xdr:nvSpPr>
        <xdr:cNvPr id="21" name="正方形/長方形 20">
          <a:hlinkClick xmlns:r="http://schemas.openxmlformats.org/officeDocument/2006/relationships" r:id="rId5"/>
        </xdr:cNvPr>
        <xdr:cNvSpPr/>
      </xdr:nvSpPr>
      <xdr:spPr>
        <a:xfrm>
          <a:off x="11285220" y="173736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キャラセレクト</a:t>
          </a:r>
        </a:p>
      </xdr:txBody>
    </xdr:sp>
    <xdr:clientData/>
  </xdr:twoCellAnchor>
  <xdr:twoCellAnchor>
    <xdr:from>
      <xdr:col>14</xdr:col>
      <xdr:colOff>419100</xdr:colOff>
      <xdr:row>11</xdr:row>
      <xdr:rowOff>152400</xdr:rowOff>
    </xdr:from>
    <xdr:to>
      <xdr:col>15</xdr:col>
      <xdr:colOff>777240</xdr:colOff>
      <xdr:row>13</xdr:row>
      <xdr:rowOff>0</xdr:rowOff>
    </xdr:to>
    <xdr:sp macro="" textlink="">
      <xdr:nvSpPr>
        <xdr:cNvPr id="22" name="正方形/長方形 21">
          <a:hlinkClick xmlns:r="http://schemas.openxmlformats.org/officeDocument/2006/relationships" r:id="rId6"/>
        </xdr:cNvPr>
        <xdr:cNvSpPr/>
      </xdr:nvSpPr>
      <xdr:spPr>
        <a:xfrm>
          <a:off x="11285220" y="268224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リザルト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426720</xdr:colOff>
      <xdr:row>13</xdr:row>
      <xdr:rowOff>152400</xdr:rowOff>
    </xdr:from>
    <xdr:to>
      <xdr:col>15</xdr:col>
      <xdr:colOff>784860</xdr:colOff>
      <xdr:row>15</xdr:row>
      <xdr:rowOff>0</xdr:rowOff>
    </xdr:to>
    <xdr:sp macro="" textlink="">
      <xdr:nvSpPr>
        <xdr:cNvPr id="23" name="正方形/長方形 22">
          <a:hlinkClick xmlns:r="http://schemas.openxmlformats.org/officeDocument/2006/relationships" r:id="rId7"/>
        </xdr:cNvPr>
        <xdr:cNvSpPr/>
      </xdr:nvSpPr>
      <xdr:spPr>
        <a:xfrm>
          <a:off x="11292840" y="313944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ランキング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16</xdr:col>
      <xdr:colOff>129540</xdr:colOff>
      <xdr:row>9</xdr:row>
      <xdr:rowOff>144780</xdr:rowOff>
    </xdr:from>
    <xdr:to>
      <xdr:col>17</xdr:col>
      <xdr:colOff>15240</xdr:colOff>
      <xdr:row>10</xdr:row>
      <xdr:rowOff>220980</xdr:rowOff>
    </xdr:to>
    <xdr:sp macro="" textlink="">
      <xdr:nvSpPr>
        <xdr:cNvPr id="24" name="正方形/長方形 23">
          <a:hlinkClick xmlns:r="http://schemas.openxmlformats.org/officeDocument/2006/relationships" r:id="rId8"/>
        </xdr:cNvPr>
        <xdr:cNvSpPr/>
      </xdr:nvSpPr>
      <xdr:spPr>
        <a:xfrm>
          <a:off x="12793980" y="2217420"/>
          <a:ext cx="78486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ポーズ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15</xdr:col>
      <xdr:colOff>148590</xdr:colOff>
      <xdr:row>4</xdr:row>
      <xdr:rowOff>175260</xdr:rowOff>
    </xdr:from>
    <xdr:to>
      <xdr:col>15</xdr:col>
      <xdr:colOff>148590</xdr:colOff>
      <xdr:row>5</xdr:row>
      <xdr:rowOff>129540</xdr:rowOff>
    </xdr:to>
    <xdr:cxnSp macro="">
      <xdr:nvCxnSpPr>
        <xdr:cNvPr id="25" name="直線矢印コネクタ 24"/>
        <xdr:cNvCxnSpPr>
          <a:stCxn id="18" idx="2"/>
          <a:endCxn id="19" idx="0"/>
        </xdr:cNvCxnSpPr>
      </xdr:nvCxnSpPr>
      <xdr:spPr>
        <a:xfrm>
          <a:off x="11913870" y="110490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6</xdr:row>
      <xdr:rowOff>198120</xdr:rowOff>
    </xdr:from>
    <xdr:to>
      <xdr:col>15</xdr:col>
      <xdr:colOff>148590</xdr:colOff>
      <xdr:row>7</xdr:row>
      <xdr:rowOff>121920</xdr:rowOff>
    </xdr:to>
    <xdr:cxnSp macro="">
      <xdr:nvCxnSpPr>
        <xdr:cNvPr id="26" name="直線矢印コネクタ 25"/>
        <xdr:cNvCxnSpPr>
          <a:stCxn id="19" idx="2"/>
          <a:endCxn id="21" idx="0"/>
        </xdr:cNvCxnSpPr>
      </xdr:nvCxnSpPr>
      <xdr:spPr>
        <a:xfrm>
          <a:off x="11913870" y="158496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8</xdr:row>
      <xdr:rowOff>198120</xdr:rowOff>
    </xdr:from>
    <xdr:to>
      <xdr:col>15</xdr:col>
      <xdr:colOff>148590</xdr:colOff>
      <xdr:row>9</xdr:row>
      <xdr:rowOff>144780</xdr:rowOff>
    </xdr:to>
    <xdr:cxnSp macro="">
      <xdr:nvCxnSpPr>
        <xdr:cNvPr id="27" name="直線矢印コネクタ 26"/>
        <xdr:cNvCxnSpPr>
          <a:stCxn id="21" idx="2"/>
          <a:endCxn id="20" idx="0"/>
        </xdr:cNvCxnSpPr>
      </xdr:nvCxnSpPr>
      <xdr:spPr>
        <a:xfrm>
          <a:off x="11913870" y="2042160"/>
          <a:ext cx="0" cy="1752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10</xdr:row>
      <xdr:rowOff>220980</xdr:rowOff>
    </xdr:from>
    <xdr:to>
      <xdr:col>15</xdr:col>
      <xdr:colOff>148590</xdr:colOff>
      <xdr:row>11</xdr:row>
      <xdr:rowOff>152400</xdr:rowOff>
    </xdr:to>
    <xdr:cxnSp macro="">
      <xdr:nvCxnSpPr>
        <xdr:cNvPr id="28" name="直線矢印コネクタ 27"/>
        <xdr:cNvCxnSpPr>
          <a:stCxn id="20" idx="2"/>
          <a:endCxn id="22" idx="0"/>
        </xdr:cNvCxnSpPr>
      </xdr:nvCxnSpPr>
      <xdr:spPr>
        <a:xfrm>
          <a:off x="11913870" y="2522220"/>
          <a:ext cx="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13</xdr:row>
      <xdr:rowOff>0</xdr:rowOff>
    </xdr:from>
    <xdr:to>
      <xdr:col>15</xdr:col>
      <xdr:colOff>156210</xdr:colOff>
      <xdr:row>13</xdr:row>
      <xdr:rowOff>152400</xdr:rowOff>
    </xdr:to>
    <xdr:cxnSp macro="">
      <xdr:nvCxnSpPr>
        <xdr:cNvPr id="29" name="直線矢印コネクタ 28"/>
        <xdr:cNvCxnSpPr>
          <a:stCxn id="22" idx="2"/>
          <a:endCxn id="23" idx="0"/>
        </xdr:cNvCxnSpPr>
      </xdr:nvCxnSpPr>
      <xdr:spPr>
        <a:xfrm>
          <a:off x="11913870" y="2987040"/>
          <a:ext cx="762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777240</xdr:colOff>
      <xdr:row>4</xdr:row>
      <xdr:rowOff>26670</xdr:rowOff>
    </xdr:from>
    <xdr:to>
      <xdr:col>16</xdr:col>
      <xdr:colOff>521970</xdr:colOff>
      <xdr:row>9</xdr:row>
      <xdr:rowOff>144780</xdr:rowOff>
    </xdr:to>
    <xdr:cxnSp macro="">
      <xdr:nvCxnSpPr>
        <xdr:cNvPr id="30" name="直線矢印コネクタ 29"/>
        <xdr:cNvCxnSpPr>
          <a:stCxn id="24" idx="0"/>
          <a:endCxn id="18" idx="3"/>
        </xdr:cNvCxnSpPr>
      </xdr:nvCxnSpPr>
      <xdr:spPr>
        <a:xfrm flipH="1" flipV="1">
          <a:off x="12542520" y="956310"/>
          <a:ext cx="643890" cy="1261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3</xdr:row>
      <xdr:rowOff>106680</xdr:rowOff>
    </xdr:from>
    <xdr:to>
      <xdr:col>15</xdr:col>
      <xdr:colOff>777240</xdr:colOff>
      <xdr:row>4</xdr:row>
      <xdr:rowOff>175260</xdr:rowOff>
    </xdr:to>
    <xdr:sp macro="" textlink="">
      <xdr:nvSpPr>
        <xdr:cNvPr id="31" name="正方形/長方形 30">
          <a:hlinkClick xmlns:r="http://schemas.openxmlformats.org/officeDocument/2006/relationships" r:id="rId2"/>
        </xdr:cNvPr>
        <xdr:cNvSpPr/>
      </xdr:nvSpPr>
      <xdr:spPr>
        <a:xfrm>
          <a:off x="11285220" y="80772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タイトル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419100</xdr:colOff>
      <xdr:row>5</xdr:row>
      <xdr:rowOff>129540</xdr:rowOff>
    </xdr:from>
    <xdr:to>
      <xdr:col>15</xdr:col>
      <xdr:colOff>777240</xdr:colOff>
      <xdr:row>6</xdr:row>
      <xdr:rowOff>198120</xdr:rowOff>
    </xdr:to>
    <xdr:sp macro="" textlink="">
      <xdr:nvSpPr>
        <xdr:cNvPr id="32" name="正方形/長方形 31">
          <a:hlinkClick xmlns:r="http://schemas.openxmlformats.org/officeDocument/2006/relationships" r:id="rId3"/>
        </xdr:cNvPr>
        <xdr:cNvSpPr/>
      </xdr:nvSpPr>
      <xdr:spPr>
        <a:xfrm>
          <a:off x="11285220" y="1287780"/>
          <a:ext cx="1257300" cy="29718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モードセレクト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419100</xdr:colOff>
      <xdr:row>9</xdr:row>
      <xdr:rowOff>144780</xdr:rowOff>
    </xdr:from>
    <xdr:to>
      <xdr:col>15</xdr:col>
      <xdr:colOff>777240</xdr:colOff>
      <xdr:row>10</xdr:row>
      <xdr:rowOff>220980</xdr:rowOff>
    </xdr:to>
    <xdr:sp macro="" textlink="">
      <xdr:nvSpPr>
        <xdr:cNvPr id="33" name="正方形/長方形 32">
          <a:hlinkClick xmlns:r="http://schemas.openxmlformats.org/officeDocument/2006/relationships" r:id="rId4"/>
        </xdr:cNvPr>
        <xdr:cNvSpPr/>
      </xdr:nvSpPr>
      <xdr:spPr>
        <a:xfrm>
          <a:off x="11285220" y="221742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ゲーム</a:t>
          </a:r>
        </a:p>
      </xdr:txBody>
    </xdr:sp>
    <xdr:clientData/>
  </xdr:twoCellAnchor>
  <xdr:twoCellAnchor>
    <xdr:from>
      <xdr:col>14</xdr:col>
      <xdr:colOff>419100</xdr:colOff>
      <xdr:row>7</xdr:row>
      <xdr:rowOff>121920</xdr:rowOff>
    </xdr:from>
    <xdr:to>
      <xdr:col>15</xdr:col>
      <xdr:colOff>777240</xdr:colOff>
      <xdr:row>8</xdr:row>
      <xdr:rowOff>198120</xdr:rowOff>
    </xdr:to>
    <xdr:sp macro="" textlink="">
      <xdr:nvSpPr>
        <xdr:cNvPr id="34" name="正方形/長方形 33">
          <a:hlinkClick xmlns:r="http://schemas.openxmlformats.org/officeDocument/2006/relationships" r:id="rId5"/>
        </xdr:cNvPr>
        <xdr:cNvSpPr/>
      </xdr:nvSpPr>
      <xdr:spPr>
        <a:xfrm>
          <a:off x="11285220" y="173736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キャラセレクト</a:t>
          </a:r>
        </a:p>
      </xdr:txBody>
    </xdr:sp>
    <xdr:clientData/>
  </xdr:twoCellAnchor>
  <xdr:twoCellAnchor>
    <xdr:from>
      <xdr:col>14</xdr:col>
      <xdr:colOff>419100</xdr:colOff>
      <xdr:row>11</xdr:row>
      <xdr:rowOff>152400</xdr:rowOff>
    </xdr:from>
    <xdr:to>
      <xdr:col>15</xdr:col>
      <xdr:colOff>777240</xdr:colOff>
      <xdr:row>13</xdr:row>
      <xdr:rowOff>0</xdr:rowOff>
    </xdr:to>
    <xdr:sp macro="" textlink="">
      <xdr:nvSpPr>
        <xdr:cNvPr id="35" name="正方形/長方形 34">
          <a:hlinkClick xmlns:r="http://schemas.openxmlformats.org/officeDocument/2006/relationships" r:id="rId6"/>
        </xdr:cNvPr>
        <xdr:cNvSpPr/>
      </xdr:nvSpPr>
      <xdr:spPr>
        <a:xfrm>
          <a:off x="11285220" y="268224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リザルト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426720</xdr:colOff>
      <xdr:row>13</xdr:row>
      <xdr:rowOff>152400</xdr:rowOff>
    </xdr:from>
    <xdr:to>
      <xdr:col>15</xdr:col>
      <xdr:colOff>784860</xdr:colOff>
      <xdr:row>15</xdr:row>
      <xdr:rowOff>0</xdr:rowOff>
    </xdr:to>
    <xdr:sp macro="" textlink="">
      <xdr:nvSpPr>
        <xdr:cNvPr id="36" name="正方形/長方形 35">
          <a:hlinkClick xmlns:r="http://schemas.openxmlformats.org/officeDocument/2006/relationships" r:id="rId7"/>
        </xdr:cNvPr>
        <xdr:cNvSpPr/>
      </xdr:nvSpPr>
      <xdr:spPr>
        <a:xfrm>
          <a:off x="11292840" y="313944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ランキング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16</xdr:col>
      <xdr:colOff>129540</xdr:colOff>
      <xdr:row>9</xdr:row>
      <xdr:rowOff>144780</xdr:rowOff>
    </xdr:from>
    <xdr:to>
      <xdr:col>17</xdr:col>
      <xdr:colOff>15240</xdr:colOff>
      <xdr:row>10</xdr:row>
      <xdr:rowOff>220980</xdr:rowOff>
    </xdr:to>
    <xdr:sp macro="" textlink="">
      <xdr:nvSpPr>
        <xdr:cNvPr id="37" name="正方形/長方形 36">
          <a:hlinkClick xmlns:r="http://schemas.openxmlformats.org/officeDocument/2006/relationships" r:id="rId8"/>
        </xdr:cNvPr>
        <xdr:cNvSpPr/>
      </xdr:nvSpPr>
      <xdr:spPr>
        <a:xfrm>
          <a:off x="12793980" y="2217420"/>
          <a:ext cx="78486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ポーズ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15</xdr:col>
      <xdr:colOff>148590</xdr:colOff>
      <xdr:row>4</xdr:row>
      <xdr:rowOff>175260</xdr:rowOff>
    </xdr:from>
    <xdr:to>
      <xdr:col>15</xdr:col>
      <xdr:colOff>148590</xdr:colOff>
      <xdr:row>5</xdr:row>
      <xdr:rowOff>129540</xdr:rowOff>
    </xdr:to>
    <xdr:cxnSp macro="">
      <xdr:nvCxnSpPr>
        <xdr:cNvPr id="38" name="直線矢印コネクタ 37"/>
        <xdr:cNvCxnSpPr>
          <a:stCxn id="31" idx="2"/>
          <a:endCxn id="32" idx="0"/>
        </xdr:cNvCxnSpPr>
      </xdr:nvCxnSpPr>
      <xdr:spPr>
        <a:xfrm>
          <a:off x="11913870" y="110490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6</xdr:row>
      <xdr:rowOff>198120</xdr:rowOff>
    </xdr:from>
    <xdr:to>
      <xdr:col>15</xdr:col>
      <xdr:colOff>148590</xdr:colOff>
      <xdr:row>7</xdr:row>
      <xdr:rowOff>121920</xdr:rowOff>
    </xdr:to>
    <xdr:cxnSp macro="">
      <xdr:nvCxnSpPr>
        <xdr:cNvPr id="39" name="直線矢印コネクタ 38"/>
        <xdr:cNvCxnSpPr>
          <a:stCxn id="32" idx="2"/>
          <a:endCxn id="34" idx="0"/>
        </xdr:cNvCxnSpPr>
      </xdr:nvCxnSpPr>
      <xdr:spPr>
        <a:xfrm>
          <a:off x="11913870" y="158496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8</xdr:row>
      <xdr:rowOff>198120</xdr:rowOff>
    </xdr:from>
    <xdr:to>
      <xdr:col>15</xdr:col>
      <xdr:colOff>148590</xdr:colOff>
      <xdr:row>9</xdr:row>
      <xdr:rowOff>144780</xdr:rowOff>
    </xdr:to>
    <xdr:cxnSp macro="">
      <xdr:nvCxnSpPr>
        <xdr:cNvPr id="40" name="直線矢印コネクタ 39"/>
        <xdr:cNvCxnSpPr>
          <a:stCxn id="34" idx="2"/>
          <a:endCxn id="33" idx="0"/>
        </xdr:cNvCxnSpPr>
      </xdr:nvCxnSpPr>
      <xdr:spPr>
        <a:xfrm>
          <a:off x="11913870" y="2042160"/>
          <a:ext cx="0" cy="1752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10</xdr:row>
      <xdr:rowOff>220980</xdr:rowOff>
    </xdr:from>
    <xdr:to>
      <xdr:col>15</xdr:col>
      <xdr:colOff>148590</xdr:colOff>
      <xdr:row>11</xdr:row>
      <xdr:rowOff>152400</xdr:rowOff>
    </xdr:to>
    <xdr:cxnSp macro="">
      <xdr:nvCxnSpPr>
        <xdr:cNvPr id="41" name="直線矢印コネクタ 40"/>
        <xdr:cNvCxnSpPr>
          <a:stCxn id="33" idx="2"/>
          <a:endCxn id="35" idx="0"/>
        </xdr:cNvCxnSpPr>
      </xdr:nvCxnSpPr>
      <xdr:spPr>
        <a:xfrm>
          <a:off x="11913870" y="2522220"/>
          <a:ext cx="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13</xdr:row>
      <xdr:rowOff>0</xdr:rowOff>
    </xdr:from>
    <xdr:to>
      <xdr:col>15</xdr:col>
      <xdr:colOff>156210</xdr:colOff>
      <xdr:row>13</xdr:row>
      <xdr:rowOff>152400</xdr:rowOff>
    </xdr:to>
    <xdr:cxnSp macro="">
      <xdr:nvCxnSpPr>
        <xdr:cNvPr id="42" name="直線矢印コネクタ 41"/>
        <xdr:cNvCxnSpPr>
          <a:stCxn id="35" idx="2"/>
          <a:endCxn id="36" idx="0"/>
        </xdr:cNvCxnSpPr>
      </xdr:nvCxnSpPr>
      <xdr:spPr>
        <a:xfrm>
          <a:off x="11913870" y="2987040"/>
          <a:ext cx="762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777240</xdr:colOff>
      <xdr:row>4</xdr:row>
      <xdr:rowOff>26670</xdr:rowOff>
    </xdr:from>
    <xdr:to>
      <xdr:col>16</xdr:col>
      <xdr:colOff>521970</xdr:colOff>
      <xdr:row>9</xdr:row>
      <xdr:rowOff>144780</xdr:rowOff>
    </xdr:to>
    <xdr:cxnSp macro="">
      <xdr:nvCxnSpPr>
        <xdr:cNvPr id="43" name="直線矢印コネクタ 42"/>
        <xdr:cNvCxnSpPr>
          <a:stCxn id="37" idx="0"/>
          <a:endCxn id="31" idx="3"/>
        </xdr:cNvCxnSpPr>
      </xdr:nvCxnSpPr>
      <xdr:spPr>
        <a:xfrm flipH="1" flipV="1">
          <a:off x="12542520" y="956310"/>
          <a:ext cx="643890" cy="1261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3</xdr:row>
      <xdr:rowOff>106680</xdr:rowOff>
    </xdr:from>
    <xdr:to>
      <xdr:col>15</xdr:col>
      <xdr:colOff>777240</xdr:colOff>
      <xdr:row>4</xdr:row>
      <xdr:rowOff>175260</xdr:rowOff>
    </xdr:to>
    <xdr:sp macro="" textlink="">
      <xdr:nvSpPr>
        <xdr:cNvPr id="44" name="正方形/長方形 43">
          <a:hlinkClick xmlns:r="http://schemas.openxmlformats.org/officeDocument/2006/relationships" r:id="rId2"/>
        </xdr:cNvPr>
        <xdr:cNvSpPr/>
      </xdr:nvSpPr>
      <xdr:spPr>
        <a:xfrm>
          <a:off x="11285220" y="80772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タイトル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419100</xdr:colOff>
      <xdr:row>5</xdr:row>
      <xdr:rowOff>129540</xdr:rowOff>
    </xdr:from>
    <xdr:to>
      <xdr:col>15</xdr:col>
      <xdr:colOff>777240</xdr:colOff>
      <xdr:row>6</xdr:row>
      <xdr:rowOff>198120</xdr:rowOff>
    </xdr:to>
    <xdr:sp macro="" textlink="">
      <xdr:nvSpPr>
        <xdr:cNvPr id="45" name="正方形/長方形 44">
          <a:hlinkClick xmlns:r="http://schemas.openxmlformats.org/officeDocument/2006/relationships" r:id="rId3"/>
        </xdr:cNvPr>
        <xdr:cNvSpPr/>
      </xdr:nvSpPr>
      <xdr:spPr>
        <a:xfrm>
          <a:off x="11285220" y="1287780"/>
          <a:ext cx="1257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モードセレクト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426720</xdr:colOff>
      <xdr:row>11</xdr:row>
      <xdr:rowOff>144780</xdr:rowOff>
    </xdr:from>
    <xdr:to>
      <xdr:col>15</xdr:col>
      <xdr:colOff>784860</xdr:colOff>
      <xdr:row>12</xdr:row>
      <xdr:rowOff>220980</xdr:rowOff>
    </xdr:to>
    <xdr:sp macro="" textlink="">
      <xdr:nvSpPr>
        <xdr:cNvPr id="46" name="正方形/長方形 45">
          <a:hlinkClick xmlns:r="http://schemas.openxmlformats.org/officeDocument/2006/relationships" r:id="rId4"/>
        </xdr:cNvPr>
        <xdr:cNvSpPr/>
      </xdr:nvSpPr>
      <xdr:spPr>
        <a:xfrm>
          <a:off x="11292840" y="267462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ゲーム</a:t>
          </a:r>
        </a:p>
      </xdr:txBody>
    </xdr:sp>
    <xdr:clientData/>
  </xdr:twoCellAnchor>
  <xdr:twoCellAnchor>
    <xdr:from>
      <xdr:col>14</xdr:col>
      <xdr:colOff>419100</xdr:colOff>
      <xdr:row>7</xdr:row>
      <xdr:rowOff>121920</xdr:rowOff>
    </xdr:from>
    <xdr:to>
      <xdr:col>15</xdr:col>
      <xdr:colOff>777240</xdr:colOff>
      <xdr:row>8</xdr:row>
      <xdr:rowOff>198120</xdr:rowOff>
    </xdr:to>
    <xdr:sp macro="" textlink="">
      <xdr:nvSpPr>
        <xdr:cNvPr id="47" name="正方形/長方形 46">
          <a:hlinkClick xmlns:r="http://schemas.openxmlformats.org/officeDocument/2006/relationships" r:id="rId5"/>
        </xdr:cNvPr>
        <xdr:cNvSpPr/>
      </xdr:nvSpPr>
      <xdr:spPr>
        <a:xfrm>
          <a:off x="11285220" y="173736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キャラセレクト</a:t>
          </a:r>
        </a:p>
      </xdr:txBody>
    </xdr:sp>
    <xdr:clientData/>
  </xdr:twoCellAnchor>
  <xdr:twoCellAnchor>
    <xdr:from>
      <xdr:col>14</xdr:col>
      <xdr:colOff>426720</xdr:colOff>
      <xdr:row>13</xdr:row>
      <xdr:rowOff>144780</xdr:rowOff>
    </xdr:from>
    <xdr:to>
      <xdr:col>15</xdr:col>
      <xdr:colOff>784860</xdr:colOff>
      <xdr:row>14</xdr:row>
      <xdr:rowOff>220980</xdr:rowOff>
    </xdr:to>
    <xdr:sp macro="" textlink="">
      <xdr:nvSpPr>
        <xdr:cNvPr id="48" name="正方形/長方形 47">
          <a:hlinkClick xmlns:r="http://schemas.openxmlformats.org/officeDocument/2006/relationships" r:id="rId6"/>
        </xdr:cNvPr>
        <xdr:cNvSpPr/>
      </xdr:nvSpPr>
      <xdr:spPr>
        <a:xfrm>
          <a:off x="11292840" y="3131820"/>
          <a:ext cx="12573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リザルト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14</xdr:col>
      <xdr:colOff>434340</xdr:colOff>
      <xdr:row>15</xdr:row>
      <xdr:rowOff>144780</xdr:rowOff>
    </xdr:from>
    <xdr:to>
      <xdr:col>15</xdr:col>
      <xdr:colOff>792480</xdr:colOff>
      <xdr:row>16</xdr:row>
      <xdr:rowOff>220980</xdr:rowOff>
    </xdr:to>
    <xdr:sp macro="" textlink="">
      <xdr:nvSpPr>
        <xdr:cNvPr id="49" name="正方形/長方形 48">
          <a:hlinkClick xmlns:r="http://schemas.openxmlformats.org/officeDocument/2006/relationships" r:id="rId7"/>
        </xdr:cNvPr>
        <xdr:cNvSpPr/>
      </xdr:nvSpPr>
      <xdr:spPr>
        <a:xfrm>
          <a:off x="11300460" y="3589020"/>
          <a:ext cx="1257300" cy="3048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ランキング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16</xdr:col>
      <xdr:colOff>129540</xdr:colOff>
      <xdr:row>9</xdr:row>
      <xdr:rowOff>144780</xdr:rowOff>
    </xdr:from>
    <xdr:to>
      <xdr:col>17</xdr:col>
      <xdr:colOff>15240</xdr:colOff>
      <xdr:row>10</xdr:row>
      <xdr:rowOff>220980</xdr:rowOff>
    </xdr:to>
    <xdr:sp macro="" textlink="">
      <xdr:nvSpPr>
        <xdr:cNvPr id="50" name="正方形/長方形 49">
          <a:hlinkClick xmlns:r="http://schemas.openxmlformats.org/officeDocument/2006/relationships" r:id="rId8"/>
        </xdr:cNvPr>
        <xdr:cNvSpPr/>
      </xdr:nvSpPr>
      <xdr:spPr>
        <a:xfrm>
          <a:off x="12793980" y="2217420"/>
          <a:ext cx="78486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ポーズ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15</xdr:col>
      <xdr:colOff>148590</xdr:colOff>
      <xdr:row>4</xdr:row>
      <xdr:rowOff>175260</xdr:rowOff>
    </xdr:from>
    <xdr:to>
      <xdr:col>15</xdr:col>
      <xdr:colOff>148590</xdr:colOff>
      <xdr:row>5</xdr:row>
      <xdr:rowOff>129540</xdr:rowOff>
    </xdr:to>
    <xdr:cxnSp macro="">
      <xdr:nvCxnSpPr>
        <xdr:cNvPr id="51" name="直線矢印コネクタ 50"/>
        <xdr:cNvCxnSpPr>
          <a:stCxn id="44" idx="2"/>
          <a:endCxn id="45" idx="0"/>
        </xdr:cNvCxnSpPr>
      </xdr:nvCxnSpPr>
      <xdr:spPr>
        <a:xfrm>
          <a:off x="11913870" y="1104900"/>
          <a:ext cx="0" cy="1828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148590</xdr:colOff>
      <xdr:row>6</xdr:row>
      <xdr:rowOff>198120</xdr:rowOff>
    </xdr:from>
    <xdr:to>
      <xdr:col>15</xdr:col>
      <xdr:colOff>148590</xdr:colOff>
      <xdr:row>7</xdr:row>
      <xdr:rowOff>121920</xdr:rowOff>
    </xdr:to>
    <xdr:cxnSp macro="">
      <xdr:nvCxnSpPr>
        <xdr:cNvPr id="52" name="直線矢印コネクタ 51"/>
        <xdr:cNvCxnSpPr>
          <a:stCxn id="45" idx="2"/>
          <a:endCxn id="47" idx="0"/>
        </xdr:cNvCxnSpPr>
      </xdr:nvCxnSpPr>
      <xdr:spPr>
        <a:xfrm>
          <a:off x="11913870" y="158496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163830</xdr:colOff>
      <xdr:row>8</xdr:row>
      <xdr:rowOff>198120</xdr:rowOff>
    </xdr:from>
    <xdr:to>
      <xdr:col>15</xdr:col>
      <xdr:colOff>163830</xdr:colOff>
      <xdr:row>9</xdr:row>
      <xdr:rowOff>144780</xdr:rowOff>
    </xdr:to>
    <xdr:cxnSp macro="">
      <xdr:nvCxnSpPr>
        <xdr:cNvPr id="53" name="直線矢印コネクタ 52"/>
        <xdr:cNvCxnSpPr>
          <a:stCxn id="47" idx="2"/>
          <a:endCxn id="58" idx="0"/>
        </xdr:cNvCxnSpPr>
      </xdr:nvCxnSpPr>
      <xdr:spPr>
        <a:xfrm>
          <a:off x="11929110" y="2042160"/>
          <a:ext cx="0" cy="1752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12</xdr:row>
      <xdr:rowOff>220980</xdr:rowOff>
    </xdr:from>
    <xdr:to>
      <xdr:col>15</xdr:col>
      <xdr:colOff>171450</xdr:colOff>
      <xdr:row>13</xdr:row>
      <xdr:rowOff>144780</xdr:rowOff>
    </xdr:to>
    <xdr:cxnSp macro="">
      <xdr:nvCxnSpPr>
        <xdr:cNvPr id="54" name="直線矢印コネクタ 53"/>
        <xdr:cNvCxnSpPr>
          <a:stCxn id="46" idx="2"/>
          <a:endCxn id="48" idx="0"/>
        </xdr:cNvCxnSpPr>
      </xdr:nvCxnSpPr>
      <xdr:spPr>
        <a:xfrm>
          <a:off x="11936730" y="2979420"/>
          <a:ext cx="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156210</xdr:colOff>
      <xdr:row>14</xdr:row>
      <xdr:rowOff>220980</xdr:rowOff>
    </xdr:from>
    <xdr:to>
      <xdr:col>15</xdr:col>
      <xdr:colOff>163830</xdr:colOff>
      <xdr:row>15</xdr:row>
      <xdr:rowOff>144780</xdr:rowOff>
    </xdr:to>
    <xdr:cxnSp macro="">
      <xdr:nvCxnSpPr>
        <xdr:cNvPr id="55" name="直線矢印コネクタ 54"/>
        <xdr:cNvCxnSpPr>
          <a:stCxn id="48" idx="2"/>
          <a:endCxn id="49" idx="0"/>
        </xdr:cNvCxnSpPr>
      </xdr:nvCxnSpPr>
      <xdr:spPr>
        <a:xfrm>
          <a:off x="11921490" y="3436620"/>
          <a:ext cx="762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784860</xdr:colOff>
      <xdr:row>10</xdr:row>
      <xdr:rowOff>68580</xdr:rowOff>
    </xdr:from>
    <xdr:to>
      <xdr:col>16</xdr:col>
      <xdr:colOff>129540</xdr:colOff>
      <xdr:row>12</xdr:row>
      <xdr:rowOff>68580</xdr:rowOff>
    </xdr:to>
    <xdr:cxnSp macro="">
      <xdr:nvCxnSpPr>
        <xdr:cNvPr id="56" name="直線矢印コネクタ 55"/>
        <xdr:cNvCxnSpPr>
          <a:stCxn id="46" idx="3"/>
          <a:endCxn id="50" idx="1"/>
        </xdr:cNvCxnSpPr>
      </xdr:nvCxnSpPr>
      <xdr:spPr>
        <a:xfrm flipV="1">
          <a:off x="12550140" y="2369820"/>
          <a:ext cx="243840" cy="4572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777240</xdr:colOff>
      <xdr:row>4</xdr:row>
      <xdr:rowOff>26670</xdr:rowOff>
    </xdr:from>
    <xdr:to>
      <xdr:col>16</xdr:col>
      <xdr:colOff>521970</xdr:colOff>
      <xdr:row>9</xdr:row>
      <xdr:rowOff>144780</xdr:rowOff>
    </xdr:to>
    <xdr:cxnSp macro="">
      <xdr:nvCxnSpPr>
        <xdr:cNvPr id="57" name="直線矢印コネクタ 56"/>
        <xdr:cNvCxnSpPr>
          <a:stCxn id="50" idx="0"/>
          <a:endCxn id="44" idx="3"/>
        </xdr:cNvCxnSpPr>
      </xdr:nvCxnSpPr>
      <xdr:spPr>
        <a:xfrm flipH="1" flipV="1">
          <a:off x="12542520" y="956310"/>
          <a:ext cx="643890" cy="1261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9</xdr:row>
      <xdr:rowOff>144780</xdr:rowOff>
    </xdr:from>
    <xdr:to>
      <xdr:col>15</xdr:col>
      <xdr:colOff>777240</xdr:colOff>
      <xdr:row>10</xdr:row>
      <xdr:rowOff>213360</xdr:rowOff>
    </xdr:to>
    <xdr:sp macro="" textlink="">
      <xdr:nvSpPr>
        <xdr:cNvPr id="58" name="正方形/長方形 57">
          <a:hlinkClick xmlns:r="http://schemas.openxmlformats.org/officeDocument/2006/relationships" r:id="rId9"/>
        </xdr:cNvPr>
        <xdr:cNvSpPr/>
      </xdr:nvSpPr>
      <xdr:spPr>
        <a:xfrm>
          <a:off x="11285220" y="2217420"/>
          <a:ext cx="1257300" cy="29718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チュートリアル</a:t>
          </a:r>
          <a:endParaRPr kumimoji="1" lang="en-US" altLang="ja-JP" sz="1100" b="1"/>
        </a:p>
      </xdr:txBody>
    </xdr:sp>
    <xdr:clientData/>
  </xdr:twoCellAnchor>
  <xdr:twoCellAnchor>
    <xdr:from>
      <xdr:col>15</xdr:col>
      <xdr:colOff>163830</xdr:colOff>
      <xdr:row>10</xdr:row>
      <xdr:rowOff>213360</xdr:rowOff>
    </xdr:from>
    <xdr:to>
      <xdr:col>15</xdr:col>
      <xdr:colOff>171450</xdr:colOff>
      <xdr:row>11</xdr:row>
      <xdr:rowOff>144780</xdr:rowOff>
    </xdr:to>
    <xdr:cxnSp macro="">
      <xdr:nvCxnSpPr>
        <xdr:cNvPr id="59" name="直線矢印コネクタ 58"/>
        <xdr:cNvCxnSpPr>
          <a:stCxn id="58" idx="2"/>
          <a:endCxn id="46" idx="0"/>
        </xdr:cNvCxnSpPr>
      </xdr:nvCxnSpPr>
      <xdr:spPr>
        <a:xfrm>
          <a:off x="11929110" y="2514600"/>
          <a:ext cx="7620" cy="1600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42</xdr:row>
      <xdr:rowOff>0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7620" y="937260"/>
          <a:ext cx="274320" cy="8679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07ラノベPOP" panose="02000800000000000000" pitchFamily="50" charset="-128"/>
              <a:ea typeface="07ラノベPOP" panose="02000800000000000000" pitchFamily="50" charset="-128"/>
            </a:rPr>
            <a:t>戻る</a:t>
          </a:r>
          <a:endParaRPr kumimoji="1" lang="en-US" altLang="ja-JP" sz="1100">
            <a:latin typeface="07ラノベPOP" panose="02000800000000000000" pitchFamily="50" charset="-128"/>
            <a:ea typeface="07ラノベPOP" panose="02000800000000000000" pitchFamily="50" charset="-128"/>
          </a:endParaRPr>
        </a:p>
        <a:p>
          <a:pPr algn="ctr"/>
          <a:endParaRPr kumimoji="1" lang="ja-JP" altLang="en-US" sz="1100">
            <a:latin typeface="07ラノベPOP" panose="02000800000000000000" pitchFamily="50" charset="-128"/>
            <a:ea typeface="07ラノベPOP" panose="02000800000000000000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tabSelected="1" workbookViewId="0">
      <selection activeCell="J21" sqref="J21"/>
    </sheetView>
  </sheetViews>
  <sheetFormatPr defaultRowHeight="18" x14ac:dyDescent="0.45"/>
  <cols>
    <col min="1" max="1" width="4.19921875" style="3" customWidth="1"/>
    <col min="2" max="2" width="9.296875" style="3" customWidth="1"/>
    <col min="3" max="21" width="11.3984375" style="3" customWidth="1"/>
    <col min="22" max="22" width="9.296875" style="3" customWidth="1"/>
    <col min="23" max="16384" width="8.796875" style="3"/>
  </cols>
  <sheetData>
    <row r="1" spans="2:13" ht="18.600000000000001" thickBot="1" x14ac:dyDescent="0.5"/>
    <row r="2" spans="2:13" x14ac:dyDescent="0.45">
      <c r="B2" s="15"/>
      <c r="C2" s="10" t="s">
        <v>20</v>
      </c>
      <c r="D2" s="85" t="s">
        <v>0</v>
      </c>
      <c r="E2" s="83"/>
      <c r="F2" s="83" t="s">
        <v>2</v>
      </c>
      <c r="G2" s="83"/>
      <c r="H2" s="83" t="s">
        <v>1</v>
      </c>
      <c r="I2" s="83"/>
      <c r="J2" s="83" t="s">
        <v>3</v>
      </c>
      <c r="K2" s="83"/>
      <c r="L2" s="83" t="s">
        <v>8</v>
      </c>
      <c r="M2" s="84"/>
    </row>
    <row r="3" spans="2:13" ht="18.600000000000001" thickBot="1" x14ac:dyDescent="0.5">
      <c r="B3" s="12" t="s">
        <v>4</v>
      </c>
      <c r="C3" s="13">
        <f ca="1">TODAY()</f>
        <v>43756</v>
      </c>
      <c r="D3" s="86" t="s">
        <v>5</v>
      </c>
      <c r="E3" s="81"/>
      <c r="F3" s="81" t="s">
        <v>6</v>
      </c>
      <c r="G3" s="81"/>
      <c r="H3" s="81" t="s">
        <v>7</v>
      </c>
      <c r="I3" s="81"/>
      <c r="J3" s="81" t="s">
        <v>10</v>
      </c>
      <c r="K3" s="81"/>
      <c r="L3" s="81" t="s">
        <v>9</v>
      </c>
      <c r="M3" s="82"/>
    </row>
    <row r="4" spans="2:13" ht="18.600000000000001" thickBot="1" x14ac:dyDescent="0.5">
      <c r="B4" s="2"/>
      <c r="C4" s="2"/>
      <c r="D4" s="2"/>
      <c r="E4" s="2"/>
      <c r="F4" s="2"/>
      <c r="G4" s="2"/>
      <c r="H4" s="2"/>
      <c r="I4" s="2"/>
      <c r="J4" s="39"/>
      <c r="K4" s="2"/>
    </row>
    <row r="5" spans="2:13" x14ac:dyDescent="0.45">
      <c r="B5" s="76" t="s">
        <v>11</v>
      </c>
      <c r="C5" s="68"/>
      <c r="D5" s="68" t="s">
        <v>12</v>
      </c>
      <c r="E5" s="68"/>
      <c r="F5" s="7"/>
      <c r="G5" s="68" t="s">
        <v>13</v>
      </c>
      <c r="H5" s="68"/>
      <c r="I5" s="69"/>
      <c r="J5" s="39"/>
    </row>
    <row r="6" spans="2:13" ht="18.600000000000001" thickBot="1" x14ac:dyDescent="0.5">
      <c r="B6" s="77"/>
      <c r="C6" s="78"/>
      <c r="D6" s="8" t="s">
        <v>14</v>
      </c>
      <c r="E6" s="8" t="s">
        <v>15</v>
      </c>
      <c r="F6" s="8" t="s">
        <v>16</v>
      </c>
      <c r="G6" s="8" t="s">
        <v>17</v>
      </c>
      <c r="H6" s="8" t="s">
        <v>18</v>
      </c>
      <c r="I6" s="9" t="s">
        <v>19</v>
      </c>
      <c r="J6" s="40"/>
    </row>
    <row r="7" spans="2:13" ht="18.600000000000001" thickBot="1" x14ac:dyDescent="0.5">
      <c r="B7" s="70" t="s">
        <v>33</v>
      </c>
      <c r="C7" s="71"/>
      <c r="D7" s="71"/>
      <c r="E7" s="71"/>
      <c r="F7" s="71"/>
      <c r="G7" s="71"/>
      <c r="H7" s="71"/>
      <c r="I7" s="72"/>
      <c r="J7" s="39"/>
    </row>
    <row r="8" spans="2:13" x14ac:dyDescent="0.45">
      <c r="B8" s="62" t="s">
        <v>34</v>
      </c>
      <c r="C8" s="63"/>
      <c r="D8" s="31" t="s">
        <v>22</v>
      </c>
      <c r="E8" s="31" t="s">
        <v>25</v>
      </c>
      <c r="F8" s="31" t="s">
        <v>40</v>
      </c>
      <c r="G8" s="31" t="str">
        <f>IF(I8&lt;=0%,"待機",IF(I8&lt;=99%,"作業中",IF(I8&gt;=100%,"作業終了","　")))</f>
        <v>待機</v>
      </c>
      <c r="H8" s="31" t="str">
        <f>IF(I8 &lt;= 0,"危", IF(I8 &lt;= 25%,"警",IF(I8&lt;=50%,"注",IF(I8&lt;=75%,"安","終了"))))</f>
        <v>危</v>
      </c>
      <c r="I8" s="44">
        <f>タイトル!H14</f>
        <v>0</v>
      </c>
      <c r="J8" s="5"/>
    </row>
    <row r="9" spans="2:13" x14ac:dyDescent="0.45">
      <c r="B9" s="56" t="s">
        <v>35</v>
      </c>
      <c r="C9" s="57"/>
      <c r="D9" s="30" t="s">
        <v>22</v>
      </c>
      <c r="E9" s="30" t="s">
        <v>25</v>
      </c>
      <c r="F9" s="30" t="s">
        <v>40</v>
      </c>
      <c r="G9" s="30" t="str">
        <f t="shared" ref="G9:G15" si="0">IF(I9&lt;=0%,"待機",IF(I9&lt;=99%,"作業中",IF(I9&gt;=100%,"作業終了","　")))</f>
        <v>待機</v>
      </c>
      <c r="H9" s="30" t="str">
        <f t="shared" ref="H9:H10" si="1">IF(I9 &lt;= 0,"危", IF(I9 &lt;= 25%,"警",IF(I9&lt;=50%,"注",IF(I9&lt;=75%,"安","終了"))))</f>
        <v>危</v>
      </c>
      <c r="I9" s="48">
        <f>モードセレクト!H15</f>
        <v>0</v>
      </c>
      <c r="J9" s="5"/>
    </row>
    <row r="10" spans="2:13" x14ac:dyDescent="0.45">
      <c r="B10" s="56" t="s">
        <v>36</v>
      </c>
      <c r="C10" s="57"/>
      <c r="D10" s="30" t="s">
        <v>22</v>
      </c>
      <c r="E10" s="30" t="s">
        <v>25</v>
      </c>
      <c r="F10" s="30" t="s">
        <v>40</v>
      </c>
      <c r="G10" s="30" t="str">
        <f t="shared" si="0"/>
        <v>待機</v>
      </c>
      <c r="H10" s="30" t="str">
        <f t="shared" si="1"/>
        <v>危</v>
      </c>
      <c r="I10" s="48">
        <f>キャラセレクト!H14</f>
        <v>0</v>
      </c>
      <c r="J10" s="5"/>
    </row>
    <row r="11" spans="2:13" x14ac:dyDescent="0.45">
      <c r="B11" s="56" t="s">
        <v>244</v>
      </c>
      <c r="C11" s="57"/>
      <c r="D11" s="30" t="s">
        <v>22</v>
      </c>
      <c r="E11" s="30" t="s">
        <v>25</v>
      </c>
      <c r="F11" s="30" t="s">
        <v>40</v>
      </c>
      <c r="G11" s="30" t="str">
        <f t="shared" si="0"/>
        <v>待機</v>
      </c>
      <c r="H11" s="30" t="str">
        <f t="shared" ref="H11" si="2">IF(I11 &lt;= 0,"危", IF(I11 &lt;= 25%,"警",IF(I11&lt;=50%,"注",IF(I11&lt;=75%,"安","終了"))))</f>
        <v>危</v>
      </c>
      <c r="I11" s="48">
        <f>チュートリアル!H14</f>
        <v>0</v>
      </c>
      <c r="J11" s="5"/>
    </row>
    <row r="12" spans="2:13" x14ac:dyDescent="0.45">
      <c r="B12" s="56" t="s">
        <v>37</v>
      </c>
      <c r="C12" s="57"/>
      <c r="D12" s="30" t="s">
        <v>32</v>
      </c>
      <c r="E12" s="30" t="s">
        <v>32</v>
      </c>
      <c r="F12" s="30" t="s">
        <v>40</v>
      </c>
      <c r="G12" s="30" t="str">
        <f t="shared" si="0"/>
        <v>待機</v>
      </c>
      <c r="H12" s="30" t="str">
        <f>IF(I12 &lt;= 0,"危", IF(I12 &lt;= 25%,"警",IF(I12&lt;=50%,"注",IF(I12&lt;=75%,"安","終了"))))</f>
        <v>危</v>
      </c>
      <c r="I12" s="48">
        <f>ゲーム!H25</f>
        <v>0</v>
      </c>
      <c r="J12" s="5"/>
    </row>
    <row r="13" spans="2:13" x14ac:dyDescent="0.45">
      <c r="B13" s="56" t="s">
        <v>38</v>
      </c>
      <c r="C13" s="57"/>
      <c r="D13" s="30" t="s">
        <v>22</v>
      </c>
      <c r="E13" s="30" t="s">
        <v>25</v>
      </c>
      <c r="F13" s="30" t="s">
        <v>40</v>
      </c>
      <c r="G13" s="30" t="str">
        <f t="shared" si="0"/>
        <v>待機</v>
      </c>
      <c r="H13" s="30" t="str">
        <f>IF(I13 &lt;= 0,"危", IF(I13 &lt;= 25%,"警",IF(I13&lt;=50%,"注",IF(I13&lt;=75%,"安","終了"))))</f>
        <v>危</v>
      </c>
      <c r="I13" s="48">
        <f>(1/リザルト!B13)*リザルト!E13</f>
        <v>0</v>
      </c>
      <c r="J13" s="5"/>
    </row>
    <row r="14" spans="2:13" x14ac:dyDescent="0.45">
      <c r="B14" s="56" t="s">
        <v>39</v>
      </c>
      <c r="C14" s="57"/>
      <c r="D14" s="30" t="s">
        <v>22</v>
      </c>
      <c r="E14" s="30" t="s">
        <v>25</v>
      </c>
      <c r="F14" s="30" t="s">
        <v>40</v>
      </c>
      <c r="G14" s="30" t="str">
        <f t="shared" si="0"/>
        <v>待機</v>
      </c>
      <c r="H14" s="30" t="str">
        <f>IF(I14 &lt;= 0,"危", IF(I14 &lt;= 25%,"警",IF(I14&lt;=50%,"注",IF(I14&lt;=75%,"安","終了"))))</f>
        <v>危</v>
      </c>
      <c r="I14" s="48">
        <f>ランキング!H18</f>
        <v>0</v>
      </c>
      <c r="J14" s="2"/>
    </row>
    <row r="15" spans="2:13" ht="18.600000000000001" thickBot="1" x14ac:dyDescent="0.5">
      <c r="B15" s="54" t="s">
        <v>79</v>
      </c>
      <c r="C15" s="55"/>
      <c r="D15" s="29" t="s">
        <v>22</v>
      </c>
      <c r="E15" s="29" t="s">
        <v>25</v>
      </c>
      <c r="F15" s="29" t="s">
        <v>40</v>
      </c>
      <c r="G15" s="29" t="str">
        <f t="shared" si="0"/>
        <v>待機</v>
      </c>
      <c r="H15" s="29" t="str">
        <f t="shared" ref="H15" si="3">IF(I15 &lt;= 0,"危", IF(I15 &lt;= 25%,"警",IF(I15&lt;=50%,"注",IF(I15&lt;=75%,"安","終了"))))</f>
        <v>危</v>
      </c>
      <c r="I15" s="49">
        <f>ポーズ!H17</f>
        <v>0</v>
      </c>
      <c r="J15" s="6"/>
    </row>
    <row r="16" spans="2:13" ht="18.600000000000001" thickBot="1" x14ac:dyDescent="0.5">
      <c r="B16" s="73" t="s">
        <v>42</v>
      </c>
      <c r="C16" s="74"/>
      <c r="D16" s="74"/>
      <c r="E16" s="74"/>
      <c r="F16" s="74"/>
      <c r="G16" s="74"/>
      <c r="H16" s="74"/>
      <c r="I16" s="75"/>
    </row>
    <row r="17" spans="2:10" x14ac:dyDescent="0.45">
      <c r="B17" s="66" t="s">
        <v>43</v>
      </c>
      <c r="C17" s="67"/>
      <c r="D17" s="31" t="s">
        <v>25</v>
      </c>
      <c r="E17" s="31" t="s">
        <v>22</v>
      </c>
      <c r="F17" s="31" t="s">
        <v>40</v>
      </c>
      <c r="G17" s="31" t="str">
        <f>IF(I17&lt;=0%,"待機",IF(I17&lt;=99%,"作業中",IF(I17&gt;=100%,"作業終了","　")))</f>
        <v>待機</v>
      </c>
      <c r="H17" s="31" t="str">
        <f t="shared" ref="H17:H26" si="4">IF(I17 &lt;= 0,"危", IF(I17 &lt;= 25%,"警",IF(I17&lt;=50%,"注",IF(I17&lt;=75%,"安","終了"))))</f>
        <v>危</v>
      </c>
      <c r="I17" s="50">
        <f>プレイヤー!H27</f>
        <v>0</v>
      </c>
    </row>
    <row r="18" spans="2:10" x14ac:dyDescent="0.45">
      <c r="B18" s="58" t="s">
        <v>44</v>
      </c>
      <c r="C18" s="59"/>
      <c r="D18" s="30" t="s">
        <v>24</v>
      </c>
      <c r="E18" s="30" t="s">
        <v>22</v>
      </c>
      <c r="F18" s="30" t="s">
        <v>40</v>
      </c>
      <c r="G18" s="30" t="str">
        <f t="shared" ref="G18:G31" si="5">IF(I18&lt;=0%,"待機",IF(I18&lt;=99%,"作業中",IF(I18&gt;=100%,"作業終了","　")))</f>
        <v>待機</v>
      </c>
      <c r="H18" s="30" t="str">
        <f t="shared" si="4"/>
        <v>危</v>
      </c>
      <c r="I18" s="51">
        <f>CPU!H26</f>
        <v>0</v>
      </c>
    </row>
    <row r="19" spans="2:10" x14ac:dyDescent="0.45">
      <c r="B19" s="58" t="s">
        <v>45</v>
      </c>
      <c r="C19" s="59"/>
      <c r="D19" s="30" t="s">
        <v>25</v>
      </c>
      <c r="E19" s="30" t="s">
        <v>22</v>
      </c>
      <c r="F19" s="30" t="s">
        <v>40</v>
      </c>
      <c r="G19" s="30" t="str">
        <f t="shared" si="5"/>
        <v>待機</v>
      </c>
      <c r="H19" s="30" t="str">
        <f t="shared" si="4"/>
        <v>危</v>
      </c>
      <c r="I19" s="53">
        <v>0</v>
      </c>
      <c r="J19" s="3" t="s">
        <v>323</v>
      </c>
    </row>
    <row r="20" spans="2:10" x14ac:dyDescent="0.45">
      <c r="B20" s="60" t="s">
        <v>46</v>
      </c>
      <c r="C20" s="61"/>
      <c r="D20" s="30" t="s">
        <v>22</v>
      </c>
      <c r="E20" s="30" t="s">
        <v>31</v>
      </c>
      <c r="F20" s="30" t="s">
        <v>40</v>
      </c>
      <c r="G20" s="30" t="str">
        <f t="shared" si="5"/>
        <v>待機</v>
      </c>
      <c r="H20" s="30" t="str">
        <f t="shared" si="4"/>
        <v>危</v>
      </c>
      <c r="I20" s="51">
        <v>0</v>
      </c>
    </row>
    <row r="21" spans="2:10" x14ac:dyDescent="0.45">
      <c r="B21" s="58" t="s">
        <v>47</v>
      </c>
      <c r="C21" s="59"/>
      <c r="D21" s="30" t="s">
        <v>22</v>
      </c>
      <c r="E21" s="30" t="s">
        <v>30</v>
      </c>
      <c r="F21" s="30" t="s">
        <v>40</v>
      </c>
      <c r="G21" s="30" t="str">
        <f t="shared" si="5"/>
        <v>待機</v>
      </c>
      <c r="H21" s="30" t="str">
        <f t="shared" si="4"/>
        <v>危</v>
      </c>
      <c r="I21" s="51">
        <f>オブジェクト!H22</f>
        <v>0</v>
      </c>
    </row>
    <row r="22" spans="2:10" x14ac:dyDescent="0.45">
      <c r="B22" s="60" t="s">
        <v>48</v>
      </c>
      <c r="C22" s="61"/>
      <c r="D22" s="30" t="s">
        <v>27</v>
      </c>
      <c r="E22" s="30" t="s">
        <v>31</v>
      </c>
      <c r="F22" s="30" t="s">
        <v>40</v>
      </c>
      <c r="G22" s="30" t="str">
        <f t="shared" si="5"/>
        <v>待機</v>
      </c>
      <c r="H22" s="30" t="str">
        <f t="shared" si="4"/>
        <v>危</v>
      </c>
      <c r="I22" s="51">
        <v>0</v>
      </c>
    </row>
    <row r="23" spans="2:10" x14ac:dyDescent="0.45">
      <c r="B23" s="58" t="s">
        <v>49</v>
      </c>
      <c r="C23" s="59"/>
      <c r="D23" s="30" t="s">
        <v>24</v>
      </c>
      <c r="E23" s="30" t="s">
        <v>25</v>
      </c>
      <c r="F23" s="30" t="s">
        <v>40</v>
      </c>
      <c r="G23" s="30" t="str">
        <f t="shared" si="5"/>
        <v>待機</v>
      </c>
      <c r="H23" s="30" t="str">
        <f t="shared" si="4"/>
        <v>危</v>
      </c>
      <c r="I23" s="53">
        <v>0</v>
      </c>
      <c r="J23" s="3" t="s">
        <v>323</v>
      </c>
    </row>
    <row r="24" spans="2:10" x14ac:dyDescent="0.45">
      <c r="B24" s="58" t="s">
        <v>51</v>
      </c>
      <c r="C24" s="59"/>
      <c r="D24" s="30" t="s">
        <v>31</v>
      </c>
      <c r="E24" s="30" t="s">
        <v>31</v>
      </c>
      <c r="F24" s="30"/>
      <c r="G24" s="30" t="str">
        <f t="shared" si="5"/>
        <v>待機</v>
      </c>
      <c r="H24" s="30" t="str">
        <f t="shared" si="4"/>
        <v>危</v>
      </c>
      <c r="I24" s="51">
        <f>ギミック!H14</f>
        <v>0</v>
      </c>
    </row>
    <row r="25" spans="2:10" x14ac:dyDescent="0.45">
      <c r="B25" s="58" t="s">
        <v>50</v>
      </c>
      <c r="C25" s="59"/>
      <c r="D25" s="30" t="s">
        <v>31</v>
      </c>
      <c r="E25" s="30" t="s">
        <v>31</v>
      </c>
      <c r="F25" s="30"/>
      <c r="G25" s="30" t="str">
        <f t="shared" si="5"/>
        <v>待機</v>
      </c>
      <c r="H25" s="30" t="str">
        <f t="shared" si="4"/>
        <v>危</v>
      </c>
      <c r="I25" s="51">
        <f>モーション!H19</f>
        <v>0</v>
      </c>
    </row>
    <row r="26" spans="2:10" ht="18.600000000000001" thickBot="1" x14ac:dyDescent="0.5">
      <c r="B26" s="64" t="s">
        <v>56</v>
      </c>
      <c r="C26" s="65"/>
      <c r="D26" s="29" t="s">
        <v>27</v>
      </c>
      <c r="E26" s="29" t="s">
        <v>31</v>
      </c>
      <c r="F26" s="29"/>
      <c r="G26" s="29" t="str">
        <f t="shared" si="5"/>
        <v>待機</v>
      </c>
      <c r="H26" s="29" t="str">
        <f t="shared" si="4"/>
        <v>危</v>
      </c>
      <c r="I26" s="52">
        <v>0</v>
      </c>
    </row>
    <row r="27" spans="2:10" ht="18.600000000000001" thickBot="1" x14ac:dyDescent="0.5">
      <c r="B27" s="108" t="s">
        <v>55</v>
      </c>
      <c r="C27" s="109"/>
      <c r="D27" s="109"/>
      <c r="E27" s="109"/>
      <c r="F27" s="109"/>
      <c r="G27" s="109"/>
      <c r="H27" s="109"/>
      <c r="I27" s="110"/>
    </row>
    <row r="28" spans="2:10" x14ac:dyDescent="0.45">
      <c r="B28" s="62" t="s">
        <v>52</v>
      </c>
      <c r="C28" s="63"/>
      <c r="D28" s="31" t="s">
        <v>23</v>
      </c>
      <c r="E28" s="31" t="s">
        <v>26</v>
      </c>
      <c r="F28" s="31"/>
      <c r="G28" s="31" t="str">
        <f>IF(I28&lt;=0%,"待機",IF(I28&lt;=99%,"作業中",IF(I28&gt;=100%,"作業終了","　")))</f>
        <v>待機</v>
      </c>
      <c r="H28" s="31" t="str">
        <f>IF(I28 &lt;= 0,"危", IF(I28 &lt;= 25%,"警",IF(I28&lt;=50%,"注",IF(I28&lt;=75%,"安","終了"))))</f>
        <v>危</v>
      </c>
      <c r="I28" s="44">
        <f>BGM!H16</f>
        <v>0</v>
      </c>
    </row>
    <row r="29" spans="2:10" x14ac:dyDescent="0.45">
      <c r="B29" s="56" t="s">
        <v>53</v>
      </c>
      <c r="C29" s="57"/>
      <c r="D29" s="30" t="s">
        <v>23</v>
      </c>
      <c r="E29" s="30" t="s">
        <v>26</v>
      </c>
      <c r="F29" s="30"/>
      <c r="G29" s="30" t="str">
        <f t="shared" si="5"/>
        <v>待機</v>
      </c>
      <c r="H29" s="30" t="str">
        <f>IF(I29 &lt;= 0,"危", IF(I29 &lt;= 25%,"警",IF(I29&lt;=50%,"注",IF(I29&lt;=75%,"安","終了"))))</f>
        <v>危</v>
      </c>
      <c r="I29" s="51">
        <f>SE!H31</f>
        <v>0</v>
      </c>
    </row>
    <row r="30" spans="2:10" x14ac:dyDescent="0.45">
      <c r="B30" s="79" t="s">
        <v>57</v>
      </c>
      <c r="C30" s="80"/>
      <c r="D30" s="30" t="s">
        <v>28</v>
      </c>
      <c r="E30" s="30" t="s">
        <v>23</v>
      </c>
      <c r="F30" s="30" t="s">
        <v>40</v>
      </c>
      <c r="G30" s="30" t="str">
        <f t="shared" si="5"/>
        <v>待機</v>
      </c>
      <c r="H30" s="30" t="str">
        <f>IF(I30 &lt;= 0,"危", IF(I30 &lt;= 25%,"警",IF(I30&lt;=50%,"注",IF(I30&lt;=75%,"安","終了"))))</f>
        <v>危</v>
      </c>
      <c r="I30" s="51">
        <v>0</v>
      </c>
    </row>
    <row r="31" spans="2:10" ht="18.600000000000001" thickBot="1" x14ac:dyDescent="0.5">
      <c r="B31" s="54" t="s">
        <v>54</v>
      </c>
      <c r="C31" s="55"/>
      <c r="D31" s="29" t="s">
        <v>30</v>
      </c>
      <c r="E31" s="29" t="s">
        <v>31</v>
      </c>
      <c r="F31" s="29" t="s">
        <v>40</v>
      </c>
      <c r="G31" s="29" t="str">
        <f t="shared" si="5"/>
        <v>待機</v>
      </c>
      <c r="H31" s="29" t="str">
        <f>IF(I31 &lt;= 0,"危", IF(I31 &lt;= 25%,"警",IF(I31&lt;=50%,"注",IF(I31&lt;=75%,"安","終了"))))</f>
        <v>危</v>
      </c>
      <c r="I31" s="52">
        <v>0</v>
      </c>
    </row>
  </sheetData>
  <mergeCells count="38">
    <mergeCell ref="L3:M3"/>
    <mergeCell ref="L2:M2"/>
    <mergeCell ref="D5:E5"/>
    <mergeCell ref="B25:C25"/>
    <mergeCell ref="H2:I2"/>
    <mergeCell ref="H3:I3"/>
    <mergeCell ref="J2:K2"/>
    <mergeCell ref="J3:K3"/>
    <mergeCell ref="D2:E2"/>
    <mergeCell ref="F2:G2"/>
    <mergeCell ref="D3:E3"/>
    <mergeCell ref="F3:G3"/>
    <mergeCell ref="G5:I5"/>
    <mergeCell ref="B7:I7"/>
    <mergeCell ref="B16:I16"/>
    <mergeCell ref="B8:C8"/>
    <mergeCell ref="B9:C9"/>
    <mergeCell ref="B10:C10"/>
    <mergeCell ref="B12:C12"/>
    <mergeCell ref="B5:C6"/>
    <mergeCell ref="B15:C15"/>
    <mergeCell ref="B14:C14"/>
    <mergeCell ref="B31:C31"/>
    <mergeCell ref="B11:C11"/>
    <mergeCell ref="B21:C21"/>
    <mergeCell ref="B23:C23"/>
    <mergeCell ref="B22:C22"/>
    <mergeCell ref="B29:C29"/>
    <mergeCell ref="B24:C24"/>
    <mergeCell ref="B28:C28"/>
    <mergeCell ref="B26:C26"/>
    <mergeCell ref="B17:C17"/>
    <mergeCell ref="B18:C18"/>
    <mergeCell ref="B19:C19"/>
    <mergeCell ref="B20:C20"/>
    <mergeCell ref="B13:C13"/>
    <mergeCell ref="B30:C30"/>
    <mergeCell ref="B27:I27"/>
  </mergeCells>
  <phoneticPr fontId="1"/>
  <conditionalFormatting sqref="D5:D6">
    <cfRule type="containsText" dxfId="1484" priority="94" operator="containsText" text="未定">
      <formula>NOT(ISERROR(SEARCH("未定",D5)))</formula>
    </cfRule>
    <cfRule type="containsText" dxfId="1483" priority="95" operator="containsText" text="館田">
      <formula>NOT(ISERROR(SEARCH("館田",D5)))</formula>
    </cfRule>
    <cfRule type="containsText" dxfId="1482" priority="96" operator="containsText" text="蛯名">
      <formula>NOT(ISERROR(SEARCH("蛯名",D5)))</formula>
    </cfRule>
    <cfRule type="containsText" dxfId="1481" priority="97" operator="containsText" text="圷">
      <formula>NOT(ISERROR(SEARCH("圷",D5)))</formula>
    </cfRule>
    <cfRule type="containsText" dxfId="1480" priority="98" operator="containsText" text="荒谷">
      <formula>NOT(ISERROR(SEARCH("荒谷",D5)))</formula>
    </cfRule>
  </conditionalFormatting>
  <conditionalFormatting sqref="E5:E6">
    <cfRule type="containsText" dxfId="1479" priority="92" operator="containsText" text="館田">
      <formula>NOT(ISERROR(SEARCH("館田",E5)))</formula>
    </cfRule>
    <cfRule type="containsText" dxfId="1478" priority="93" operator="containsText" text="蛯名">
      <formula>NOT(ISERROR(SEARCH("蛯名",E5)))</formula>
    </cfRule>
  </conditionalFormatting>
  <conditionalFormatting sqref="G5:G6">
    <cfRule type="containsText" dxfId="1477" priority="89" operator="containsText" text="作業終了">
      <formula>NOT(ISERROR(SEARCH("作業終了",G5)))</formula>
    </cfRule>
    <cfRule type="containsText" dxfId="1476" priority="90" operator="containsText" text="作業中">
      <formula>NOT(ISERROR(SEARCH("作業中",G5)))</formula>
    </cfRule>
    <cfRule type="containsText" dxfId="1475" priority="91" operator="containsText" text="待機">
      <formula>NOT(ISERROR(SEARCH("待機",G5)))</formula>
    </cfRule>
  </conditionalFormatting>
  <conditionalFormatting sqref="H6">
    <cfRule type="containsText" dxfId="1474" priority="81" operator="containsText" text="注">
      <formula>NOT(ISERROR(SEARCH("注",H6)))</formula>
    </cfRule>
    <cfRule type="containsText" dxfId="1473" priority="85" operator="containsText" text="警">
      <formula>NOT(ISERROR(SEARCH("警",H6)))</formula>
    </cfRule>
    <cfRule type="containsText" dxfId="1472" priority="86" operator="containsText" text="安全">
      <formula>NOT(ISERROR(SEARCH("安全",H6)))</formula>
    </cfRule>
    <cfRule type="containsText" dxfId="1471" priority="87" operator="containsText" text="注意">
      <formula>NOT(ISERROR(SEARCH("注意",H6)))</formula>
    </cfRule>
    <cfRule type="containsText" dxfId="1470" priority="88" operator="containsText" text="警告">
      <formula>NOT(ISERROR(SEARCH("警告",H6)))</formula>
    </cfRule>
  </conditionalFormatting>
  <conditionalFormatting sqref="J6">
    <cfRule type="containsText" dxfId="1469" priority="83" operator="containsText" text="不実装">
      <formula>NOT(ISERROR(SEARCH("不実装",J6)))</formula>
    </cfRule>
    <cfRule type="containsText" dxfId="1468" priority="84" operator="containsText" text="実装">
      <formula>NOT(ISERROR(SEARCH("実装",J6)))</formula>
    </cfRule>
  </conditionalFormatting>
  <conditionalFormatting sqref="D5:D6">
    <cfRule type="containsText" dxfId="1467" priority="82" operator="containsText" text="舘田">
      <formula>NOT(ISERROR(SEARCH("舘田",D5)))</formula>
    </cfRule>
  </conditionalFormatting>
  <conditionalFormatting sqref="H6">
    <cfRule type="containsText" dxfId="1466" priority="75" operator="containsText" text="安">
      <formula>NOT(ISERROR(SEARCH("安",H6)))</formula>
    </cfRule>
    <cfRule type="containsText" dxfId="1465" priority="76" operator="containsText" text="安">
      <formula>NOT(ISERROR(SEARCH("安",H6)))</formula>
    </cfRule>
    <cfRule type="containsText" dxfId="1464" priority="77" operator="containsText" text="安">
      <formula>NOT(ISERROR(SEARCH("安",H6)))</formula>
    </cfRule>
    <cfRule type="containsText" dxfId="1463" priority="80" operator="containsText" text="安">
      <formula>NOT(ISERROR(SEARCH("安",H6)))</formula>
    </cfRule>
  </conditionalFormatting>
  <conditionalFormatting sqref="G5:G6">
    <cfRule type="containsText" dxfId="1462" priority="74" operator="containsText" text="終了">
      <formula>NOT(ISERROR(SEARCH("終了",G5)))</formula>
    </cfRule>
    <cfRule type="containsText" dxfId="1461" priority="78" operator="containsText" text="終了">
      <formula>NOT(ISERROR(SEARCH("終了",G5)))</formula>
    </cfRule>
    <cfRule type="containsText" dxfId="1460" priority="79" operator="containsText" text="作業終了">
      <formula>NOT(ISERROR(SEARCH("作業終了",G5)))</formula>
    </cfRule>
  </conditionalFormatting>
  <conditionalFormatting sqref="J6">
    <cfRule type="containsText" dxfId="1459" priority="73" operator="containsText" text="実装中">
      <formula>NOT(ISERROR(SEARCH("実装中",J6)))</formula>
    </cfRule>
  </conditionalFormatting>
  <conditionalFormatting sqref="I6">
    <cfRule type="containsText" dxfId="1458" priority="70" operator="containsText" text="60">
      <formula>NOT(ISERROR(SEARCH("60",I6)))</formula>
    </cfRule>
    <cfRule type="containsText" dxfId="1457" priority="71" operator="containsText" text="30">
      <formula>NOT(ISERROR(SEARCH("30",I6)))</formula>
    </cfRule>
    <cfRule type="containsText" dxfId="1456" priority="72" operator="containsText" text="30％">
      <formula>NOT(ISERROR(SEARCH("30％",I6)))</formula>
    </cfRule>
  </conditionalFormatting>
  <conditionalFormatting sqref="D5:D6">
    <cfRule type="containsText" dxfId="1455" priority="63" operator="containsText" text="有馬">
      <formula>NOT(ISERROR(SEARCH("有馬",D5)))</formula>
    </cfRule>
    <cfRule type="containsText" dxfId="1454" priority="64" operator="containsText" text="有馬">
      <formula>NOT(ISERROR(SEARCH("有馬",D5)))</formula>
    </cfRule>
    <cfRule type="containsText" dxfId="1453" priority="65" operator="containsText" text="石田">
      <formula>NOT(ISERROR(SEARCH("石田",D5)))</formula>
    </cfRule>
    <cfRule type="containsText" dxfId="1452" priority="66" operator="containsText" text="石田">
      <formula>NOT(ISERROR(SEARCH("石田",D5)))</formula>
    </cfRule>
    <cfRule type="containsText" dxfId="1451" priority="67" operator="containsText" text="横道">
      <formula>NOT(ISERROR(SEARCH("横道",D5)))</formula>
    </cfRule>
    <cfRule type="containsText" dxfId="1450" priority="68" operator="containsText" text="佐藤">
      <formula>NOT(ISERROR(SEARCH("佐藤",D5)))</formula>
    </cfRule>
    <cfRule type="containsText" dxfId="1449" priority="69" operator="containsText" text="未定">
      <formula>NOT(ISERROR(SEARCH("未定",D5)))</formula>
    </cfRule>
  </conditionalFormatting>
  <conditionalFormatting sqref="G5:G6">
    <cfRule type="containsText" dxfId="1448" priority="60" operator="containsText" text="作業終了">
      <formula>NOT(ISERROR(SEARCH("作業終了",G5)))</formula>
    </cfRule>
    <cfRule type="containsText" dxfId="1447" priority="61" operator="containsText" text="作業中">
      <formula>NOT(ISERROR(SEARCH("作業中",G5)))</formula>
    </cfRule>
    <cfRule type="containsText" dxfId="1446" priority="62" operator="containsText" text="待機">
      <formula>NOT(ISERROR(SEARCH("待機",G5)))</formula>
    </cfRule>
  </conditionalFormatting>
  <conditionalFormatting sqref="D5:D6">
    <cfRule type="containsText" dxfId="1445" priority="59" operator="containsText" text="横道">
      <formula>NOT(ISERROR(SEARCH("横道",D5)))</formula>
    </cfRule>
  </conditionalFormatting>
  <conditionalFormatting sqref="H8:H15">
    <cfRule type="cellIs" dxfId="1444" priority="58" operator="equal">
      <formula>"危"</formula>
    </cfRule>
  </conditionalFormatting>
  <conditionalFormatting sqref="H8:H15">
    <cfRule type="cellIs" dxfId="1443" priority="57" operator="equal">
      <formula>"注"</formula>
    </cfRule>
  </conditionalFormatting>
  <conditionalFormatting sqref="H8:H15">
    <cfRule type="cellIs" dxfId="1442" priority="54" operator="equal">
      <formula>"終了"</formula>
    </cfRule>
    <cfRule type="cellIs" dxfId="1441" priority="55" operator="equal">
      <formula>"安"</formula>
    </cfRule>
    <cfRule type="cellIs" dxfId="1440" priority="56" operator="equal">
      <formula>"警"</formula>
    </cfRule>
  </conditionalFormatting>
  <conditionalFormatting sqref="G8:G15">
    <cfRule type="cellIs" dxfId="1439" priority="41" operator="equal">
      <formula>"作業終了"</formula>
    </cfRule>
    <cfRule type="cellIs" dxfId="1438" priority="42" operator="equal">
      <formula>"作業中"</formula>
    </cfRule>
    <cfRule type="cellIs" dxfId="1437" priority="43" operator="equal">
      <formula>"待機"</formula>
    </cfRule>
  </conditionalFormatting>
  <conditionalFormatting sqref="H8:H15">
    <cfRule type="cellIs" dxfId="1436" priority="25" operator="equal">
      <formula>"警"</formula>
    </cfRule>
  </conditionalFormatting>
  <conditionalFormatting sqref="H8:H15">
    <cfRule type="cellIs" dxfId="1435" priority="24" operator="equal">
      <formula>"安"</formula>
    </cfRule>
  </conditionalFormatting>
  <conditionalFormatting sqref="H8:H15">
    <cfRule type="cellIs" dxfId="1434" priority="23" operator="equal">
      <formula>"終了"</formula>
    </cfRule>
  </conditionalFormatting>
  <conditionalFormatting sqref="H17:H26">
    <cfRule type="cellIs" dxfId="1433" priority="22" operator="equal">
      <formula>"危"</formula>
    </cfRule>
  </conditionalFormatting>
  <conditionalFormatting sqref="H17:H26">
    <cfRule type="cellIs" dxfId="1432" priority="21" operator="equal">
      <formula>"注"</formula>
    </cfRule>
  </conditionalFormatting>
  <conditionalFormatting sqref="H17:H26">
    <cfRule type="cellIs" dxfId="1431" priority="18" operator="equal">
      <formula>"終了"</formula>
    </cfRule>
    <cfRule type="cellIs" dxfId="1430" priority="19" operator="equal">
      <formula>"安"</formula>
    </cfRule>
    <cfRule type="cellIs" dxfId="1429" priority="20" operator="equal">
      <formula>"警"</formula>
    </cfRule>
  </conditionalFormatting>
  <conditionalFormatting sqref="H17:H26">
    <cfRule type="cellIs" dxfId="1428" priority="17" operator="equal">
      <formula>"警"</formula>
    </cfRule>
  </conditionalFormatting>
  <conditionalFormatting sqref="H17:H26">
    <cfRule type="cellIs" dxfId="1427" priority="16" operator="equal">
      <formula>"安"</formula>
    </cfRule>
  </conditionalFormatting>
  <conditionalFormatting sqref="H17:H26">
    <cfRule type="cellIs" dxfId="1426" priority="15" operator="equal">
      <formula>"終了"</formula>
    </cfRule>
  </conditionalFormatting>
  <conditionalFormatting sqref="H28:H31">
    <cfRule type="cellIs" dxfId="1425" priority="14" operator="equal">
      <formula>"危"</formula>
    </cfRule>
  </conditionalFormatting>
  <conditionalFormatting sqref="H28:H31">
    <cfRule type="cellIs" dxfId="1424" priority="13" operator="equal">
      <formula>"注"</formula>
    </cfRule>
  </conditionalFormatting>
  <conditionalFormatting sqref="H28:H31">
    <cfRule type="cellIs" dxfId="1423" priority="10" operator="equal">
      <formula>"終了"</formula>
    </cfRule>
    <cfRule type="cellIs" dxfId="1422" priority="11" operator="equal">
      <formula>"安"</formula>
    </cfRule>
    <cfRule type="cellIs" dxfId="1421" priority="12" operator="equal">
      <formula>"警"</formula>
    </cfRule>
  </conditionalFormatting>
  <conditionalFormatting sqref="H28:H31">
    <cfRule type="cellIs" dxfId="1420" priority="9" operator="equal">
      <formula>"警"</formula>
    </cfRule>
  </conditionalFormatting>
  <conditionalFormatting sqref="H28:H31">
    <cfRule type="cellIs" dxfId="1419" priority="8" operator="equal">
      <formula>"安"</formula>
    </cfRule>
  </conditionalFormatting>
  <conditionalFormatting sqref="H28:H31">
    <cfRule type="cellIs" dxfId="1418" priority="7" operator="equal">
      <formula>"終了"</formula>
    </cfRule>
  </conditionalFormatting>
  <conditionalFormatting sqref="G17:G26">
    <cfRule type="cellIs" dxfId="1417" priority="4" operator="equal">
      <formula>"作業終了"</formula>
    </cfRule>
    <cfRule type="cellIs" dxfId="1416" priority="5" operator="equal">
      <formula>"作業中"</formula>
    </cfRule>
    <cfRule type="cellIs" dxfId="1415" priority="6" operator="equal">
      <formula>"待機"</formula>
    </cfRule>
  </conditionalFormatting>
  <conditionalFormatting sqref="G28:G31">
    <cfRule type="cellIs" dxfId="1414" priority="1" operator="equal">
      <formula>"作業終了"</formula>
    </cfRule>
    <cfRule type="cellIs" dxfId="1413" priority="2" operator="equal">
      <formula>"作業中"</formula>
    </cfRule>
    <cfRule type="cellIs" dxfId="1412" priority="3" operator="equal">
      <formula>"待機"</formula>
    </cfRule>
  </conditionalFormatting>
  <hyperlinks>
    <hyperlink ref="B8:C8" location="タイトル!A1" display="タイトル"/>
    <hyperlink ref="B9:C9" location="モードセレクト!A1" display="モードセレクト"/>
    <hyperlink ref="B10:C10" location="キャラセレクト!A1" display="キャラセレクト"/>
    <hyperlink ref="B12:C12" location="ゲーム!A1" display="ゲーム"/>
    <hyperlink ref="B11:C11" location="キャラセレクト!A1" display="キャラセレクト"/>
    <hyperlink ref="B17:C17" location="プレイヤー!A1" display="プレイヤー"/>
    <hyperlink ref="B18:C18" location="CPU!A1" display="CPU"/>
    <hyperlink ref="B23:C23" location="インプット!A1" display="インプット"/>
    <hyperlink ref="B19:C19" location="UI!A1" display="ゲームUI"/>
    <hyperlink ref="B13:C13" location="リザルト!A1" display="リザルト"/>
    <hyperlink ref="B14:C14" location="ランキング!A1" display="ランキング"/>
    <hyperlink ref="B15:C15" location="ポーズ!A1" display="ポーズ"/>
    <hyperlink ref="B21:C21" location="オブジェクト!A1" display="オブジェクト"/>
    <hyperlink ref="B24:C24" location="ギミック!A1" display="ギミック"/>
    <hyperlink ref="B25:C25" location="モーション!A1" display="モーション"/>
    <hyperlink ref="B31:C31" location="モデル!A1" display="モデル"/>
    <hyperlink ref="B28:C28" location="BGM!A1" display="BGM"/>
    <hyperlink ref="B29:C29" location="SE!A1" display="S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データ管理!$C$3:$C$12</xm:f>
          </x14:formula1>
          <xm:sqref>D17:E26 D28:E31 D8:E15</xm:sqref>
        </x14:dataValidation>
        <x14:dataValidation type="list" allowBlank="1" showInputMessage="1" showErrorMessage="1">
          <x14:formula1>
            <xm:f>データ管理!$E$3:$E$7</xm:f>
          </x14:formula1>
          <xm:sqref>I26 I19 I22:I23 I30:I31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topLeftCell="A28" workbookViewId="0">
      <selection activeCell="D47" sqref="D47"/>
    </sheetView>
  </sheetViews>
  <sheetFormatPr defaultRowHeight="18" x14ac:dyDescent="0.45"/>
  <cols>
    <col min="1" max="1" width="3.69921875" customWidth="1"/>
    <col min="2" max="2" width="5.59765625" customWidth="1"/>
    <col min="3" max="3" width="13.19921875" customWidth="1"/>
    <col min="4" max="4" width="11.09765625" customWidth="1"/>
    <col min="5" max="5" width="12.796875" customWidth="1"/>
    <col min="6" max="14" width="11.09765625" customWidth="1"/>
    <col min="15" max="17" width="11.796875" customWidth="1"/>
  </cols>
  <sheetData>
    <row r="1" spans="2:15" ht="18.600000000000001" thickBot="1" x14ac:dyDescent="0.5"/>
    <row r="2" spans="2:15" x14ac:dyDescent="0.45">
      <c r="B2" s="15"/>
      <c r="C2" s="31" t="s">
        <v>20</v>
      </c>
      <c r="D2" s="85" t="s">
        <v>0</v>
      </c>
      <c r="E2" s="83"/>
      <c r="F2" s="83" t="s">
        <v>2</v>
      </c>
      <c r="G2" s="83"/>
      <c r="H2" s="83" t="s">
        <v>1</v>
      </c>
      <c r="I2" s="83"/>
      <c r="J2" s="83" t="s">
        <v>3</v>
      </c>
      <c r="K2" s="83"/>
      <c r="L2" s="83" t="s">
        <v>8</v>
      </c>
      <c r="M2" s="84"/>
    </row>
    <row r="3" spans="2:15" ht="18.600000000000001" thickBot="1" x14ac:dyDescent="0.5">
      <c r="B3" s="12" t="s">
        <v>4</v>
      </c>
      <c r="C3" s="32">
        <f ca="1">TODAY()</f>
        <v>43756</v>
      </c>
      <c r="D3" s="86" t="s">
        <v>5</v>
      </c>
      <c r="E3" s="81"/>
      <c r="F3" s="81" t="s">
        <v>6</v>
      </c>
      <c r="G3" s="81"/>
      <c r="H3" s="81" t="s">
        <v>7</v>
      </c>
      <c r="I3" s="81"/>
      <c r="J3" s="81" t="s">
        <v>10</v>
      </c>
      <c r="K3" s="81"/>
      <c r="L3" s="81" t="s">
        <v>9</v>
      </c>
      <c r="M3" s="82"/>
    </row>
    <row r="5" spans="2:15" x14ac:dyDescent="0.45">
      <c r="B5" s="87" t="s">
        <v>131</v>
      </c>
      <c r="C5" s="87" t="s">
        <v>161</v>
      </c>
      <c r="D5" s="87" t="s">
        <v>162</v>
      </c>
      <c r="E5" s="87" t="s">
        <v>163</v>
      </c>
      <c r="F5" s="101" t="s">
        <v>12</v>
      </c>
      <c r="G5" s="102"/>
      <c r="H5" s="101" t="s">
        <v>13</v>
      </c>
      <c r="I5" s="103"/>
      <c r="J5" s="103"/>
      <c r="K5" s="103"/>
      <c r="L5" s="102"/>
      <c r="M5" s="87" t="s">
        <v>58</v>
      </c>
      <c r="N5" s="87"/>
      <c r="O5" s="87"/>
    </row>
    <row r="6" spans="2:15" x14ac:dyDescent="0.45">
      <c r="B6" s="87"/>
      <c r="C6" s="87"/>
      <c r="D6" s="87"/>
      <c r="E6" s="87"/>
      <c r="F6" s="37" t="s">
        <v>14</v>
      </c>
      <c r="G6" s="37" t="s">
        <v>15</v>
      </c>
      <c r="H6" s="37" t="s">
        <v>16</v>
      </c>
      <c r="I6" s="37" t="s">
        <v>17</v>
      </c>
      <c r="J6" s="37" t="s">
        <v>18</v>
      </c>
      <c r="K6" s="37" t="s">
        <v>19</v>
      </c>
      <c r="L6" s="37" t="s">
        <v>60</v>
      </c>
      <c r="M6" s="87"/>
      <c r="N6" s="87"/>
      <c r="O6" s="87"/>
    </row>
    <row r="7" spans="2:15" x14ac:dyDescent="0.45">
      <c r="B7" s="90" t="s">
        <v>158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</row>
    <row r="8" spans="2:15" x14ac:dyDescent="0.45">
      <c r="B8" s="30" t="s">
        <v>134</v>
      </c>
      <c r="C8" s="30" t="s">
        <v>157</v>
      </c>
      <c r="D8" s="30" t="s">
        <v>170</v>
      </c>
      <c r="E8" s="30" t="s">
        <v>171</v>
      </c>
      <c r="F8" s="30"/>
      <c r="G8" s="30"/>
      <c r="H8" s="30" t="s">
        <v>40</v>
      </c>
      <c r="I8" s="30" t="str">
        <f t="shared" ref="I8:I14" si="0">IF(K8&lt;=24%,"待機",IF(K8&lt;=99%,"作業中",IF(K8&gt;=100%,"作業終了","　")))</f>
        <v>待機</v>
      </c>
      <c r="J8" s="30" t="str">
        <f t="shared" ref="J8:J42" si="1">IF(K8 &lt;= 0,"危", IF(K8 &lt;= 25%,"警",IF(K8&lt;=50%,"注",IF(K8&lt;=75%,"安","終了"))))</f>
        <v>危</v>
      </c>
      <c r="K8" s="4">
        <v>0</v>
      </c>
      <c r="L8" s="30" t="str">
        <f>IF(K8 &lt;= 0%,"未実装",IF(K8 &lt;= 99%,"実装中",IF(K8= 100%,"実装完了","")))</f>
        <v>未実装</v>
      </c>
      <c r="M8" s="80"/>
      <c r="N8" s="80"/>
      <c r="O8" s="80"/>
    </row>
    <row r="9" spans="2:15" x14ac:dyDescent="0.45">
      <c r="B9" s="30" t="s">
        <v>134</v>
      </c>
      <c r="C9" s="30" t="s">
        <v>157</v>
      </c>
      <c r="D9" s="30" t="s">
        <v>172</v>
      </c>
      <c r="E9" s="30" t="s">
        <v>173</v>
      </c>
      <c r="F9" s="30"/>
      <c r="G9" s="30"/>
      <c r="H9" s="30" t="s">
        <v>40</v>
      </c>
      <c r="I9" s="30" t="str">
        <f t="shared" si="0"/>
        <v>待機</v>
      </c>
      <c r="J9" s="30" t="str">
        <f t="shared" si="1"/>
        <v>危</v>
      </c>
      <c r="K9" s="4">
        <v>0</v>
      </c>
      <c r="L9" s="30" t="str">
        <f t="shared" ref="L9:L14" si="2">IF(K9 &lt;= 0%,"未実装",IF(K9 &lt;= 99%,"実装中",IF(K9= 100%,"実装完了","")))</f>
        <v>未実装</v>
      </c>
      <c r="M9" s="80"/>
      <c r="N9" s="80"/>
      <c r="O9" s="80"/>
    </row>
    <row r="10" spans="2:15" x14ac:dyDescent="0.45">
      <c r="B10" s="30" t="s">
        <v>134</v>
      </c>
      <c r="C10" s="30" t="s">
        <v>157</v>
      </c>
      <c r="D10" s="30" t="s">
        <v>174</v>
      </c>
      <c r="E10" s="30" t="s">
        <v>175</v>
      </c>
      <c r="F10" s="30"/>
      <c r="G10" s="30"/>
      <c r="H10" s="30" t="s">
        <v>40</v>
      </c>
      <c r="I10" s="30" t="str">
        <f t="shared" si="0"/>
        <v>待機</v>
      </c>
      <c r="J10" s="30" t="str">
        <f t="shared" si="1"/>
        <v>危</v>
      </c>
      <c r="K10" s="4">
        <v>0</v>
      </c>
      <c r="L10" s="30" t="str">
        <f t="shared" si="2"/>
        <v>未実装</v>
      </c>
      <c r="M10" s="80"/>
      <c r="N10" s="80"/>
      <c r="O10" s="80"/>
    </row>
    <row r="11" spans="2:15" x14ac:dyDescent="0.45">
      <c r="B11" s="30" t="s">
        <v>134</v>
      </c>
      <c r="C11" s="30" t="s">
        <v>157</v>
      </c>
      <c r="D11" s="30" t="s">
        <v>177</v>
      </c>
      <c r="E11" s="30" t="s">
        <v>176</v>
      </c>
      <c r="F11" s="30"/>
      <c r="G11" s="30"/>
      <c r="H11" s="30" t="s">
        <v>40</v>
      </c>
      <c r="I11" s="30" t="str">
        <f t="shared" si="0"/>
        <v>待機</v>
      </c>
      <c r="J11" s="30" t="str">
        <f t="shared" si="1"/>
        <v>危</v>
      </c>
      <c r="K11" s="4">
        <v>0</v>
      </c>
      <c r="L11" s="30" t="str">
        <f t="shared" si="2"/>
        <v>未実装</v>
      </c>
      <c r="M11" s="80"/>
      <c r="N11" s="80"/>
      <c r="O11" s="80"/>
    </row>
    <row r="12" spans="2:15" x14ac:dyDescent="0.45">
      <c r="B12" s="30" t="s">
        <v>134</v>
      </c>
      <c r="C12" s="30" t="s">
        <v>157</v>
      </c>
      <c r="D12" s="30" t="s">
        <v>179</v>
      </c>
      <c r="E12" s="30" t="s">
        <v>178</v>
      </c>
      <c r="F12" s="30"/>
      <c r="G12" s="30"/>
      <c r="H12" s="30" t="s">
        <v>40</v>
      </c>
      <c r="I12" s="30" t="str">
        <f t="shared" si="0"/>
        <v>待機</v>
      </c>
      <c r="J12" s="30" t="str">
        <f t="shared" si="1"/>
        <v>危</v>
      </c>
      <c r="K12" s="4">
        <v>0</v>
      </c>
      <c r="L12" s="30" t="str">
        <f t="shared" si="2"/>
        <v>未実装</v>
      </c>
      <c r="M12" s="80"/>
      <c r="N12" s="80"/>
      <c r="O12" s="80"/>
    </row>
    <row r="13" spans="2:15" x14ac:dyDescent="0.45">
      <c r="B13" s="30" t="s">
        <v>134</v>
      </c>
      <c r="C13" s="30" t="s">
        <v>157</v>
      </c>
      <c r="D13" s="30" t="s">
        <v>182</v>
      </c>
      <c r="E13" s="30" t="s">
        <v>183</v>
      </c>
      <c r="F13" s="30"/>
      <c r="G13" s="30"/>
      <c r="H13" s="30" t="s">
        <v>40</v>
      </c>
      <c r="I13" s="30" t="str">
        <f t="shared" si="0"/>
        <v>待機</v>
      </c>
      <c r="J13" s="30" t="str">
        <f t="shared" si="1"/>
        <v>危</v>
      </c>
      <c r="K13" s="4">
        <v>0</v>
      </c>
      <c r="L13" s="30" t="str">
        <f t="shared" si="2"/>
        <v>未実装</v>
      </c>
      <c r="M13" s="80"/>
      <c r="N13" s="80"/>
      <c r="O13" s="80"/>
    </row>
    <row r="14" spans="2:15" x14ac:dyDescent="0.45">
      <c r="B14" s="30" t="s">
        <v>134</v>
      </c>
      <c r="C14" s="30" t="s">
        <v>157</v>
      </c>
      <c r="D14" s="30" t="s">
        <v>180</v>
      </c>
      <c r="E14" s="30" t="s">
        <v>184</v>
      </c>
      <c r="F14" s="30"/>
      <c r="G14" s="30"/>
      <c r="H14" s="30" t="s">
        <v>40</v>
      </c>
      <c r="I14" s="30" t="str">
        <f t="shared" si="0"/>
        <v>待機</v>
      </c>
      <c r="J14" s="30" t="str">
        <f t="shared" si="1"/>
        <v>危</v>
      </c>
      <c r="K14" s="4">
        <v>0</v>
      </c>
      <c r="L14" s="30" t="str">
        <f t="shared" si="2"/>
        <v>未実装</v>
      </c>
      <c r="M14" s="80"/>
      <c r="N14" s="80"/>
      <c r="O14" s="80"/>
    </row>
    <row r="15" spans="2:15" x14ac:dyDescent="0.45">
      <c r="B15" s="30" t="s">
        <v>134</v>
      </c>
      <c r="C15" s="30" t="s">
        <v>157</v>
      </c>
      <c r="D15" s="30" t="s">
        <v>185</v>
      </c>
      <c r="E15" s="30"/>
      <c r="F15" s="30"/>
      <c r="G15" s="30"/>
      <c r="H15" s="30" t="s">
        <v>40</v>
      </c>
      <c r="I15" s="30" t="str">
        <f t="shared" ref="I15:I18" si="3">IF(K15&lt;=24%,"待機",IF(K15&lt;=99%,"作業中",IF(K15&gt;=100%,"作業終了","　")))</f>
        <v>待機</v>
      </c>
      <c r="J15" s="30" t="str">
        <f t="shared" si="1"/>
        <v>危</v>
      </c>
      <c r="K15" s="4">
        <v>0</v>
      </c>
      <c r="L15" s="30" t="str">
        <f t="shared" ref="L15:L18" si="4">IF(K15 &lt;= 0%,"未実装",IF(K15 &lt;= 99%,"実装中",IF(K15= 100%,"実装完了","")))</f>
        <v>未実装</v>
      </c>
      <c r="M15" s="80"/>
      <c r="N15" s="80"/>
      <c r="O15" s="80"/>
    </row>
    <row r="16" spans="2:15" x14ac:dyDescent="0.45">
      <c r="B16" s="30" t="s">
        <v>134</v>
      </c>
      <c r="C16" s="30" t="s">
        <v>157</v>
      </c>
      <c r="D16" s="30" t="s">
        <v>186</v>
      </c>
      <c r="E16" s="30"/>
      <c r="F16" s="30"/>
      <c r="G16" s="30"/>
      <c r="H16" s="30" t="s">
        <v>40</v>
      </c>
      <c r="I16" s="30" t="str">
        <f t="shared" si="3"/>
        <v>待機</v>
      </c>
      <c r="J16" s="30" t="str">
        <f t="shared" si="1"/>
        <v>危</v>
      </c>
      <c r="K16" s="4">
        <v>0</v>
      </c>
      <c r="L16" s="30" t="str">
        <f t="shared" si="4"/>
        <v>未実装</v>
      </c>
      <c r="M16" s="80"/>
      <c r="N16" s="80"/>
      <c r="O16" s="80"/>
    </row>
    <row r="17" spans="2:15" x14ac:dyDescent="0.45">
      <c r="B17" s="30" t="s">
        <v>134</v>
      </c>
      <c r="C17" s="30" t="s">
        <v>157</v>
      </c>
      <c r="D17" s="30" t="s">
        <v>187</v>
      </c>
      <c r="E17" s="30"/>
      <c r="F17" s="30"/>
      <c r="G17" s="30"/>
      <c r="H17" s="30" t="s">
        <v>40</v>
      </c>
      <c r="I17" s="30" t="str">
        <f t="shared" si="3"/>
        <v>待機</v>
      </c>
      <c r="J17" s="30" t="str">
        <f t="shared" si="1"/>
        <v>危</v>
      </c>
      <c r="K17" s="4">
        <v>0</v>
      </c>
      <c r="L17" s="30" t="str">
        <f t="shared" si="4"/>
        <v>未実装</v>
      </c>
      <c r="M17" s="80"/>
      <c r="N17" s="80"/>
      <c r="O17" s="80"/>
    </row>
    <row r="18" spans="2:15" x14ac:dyDescent="0.45">
      <c r="B18" s="30" t="s">
        <v>134</v>
      </c>
      <c r="C18" s="30" t="s">
        <v>157</v>
      </c>
      <c r="D18" s="30" t="s">
        <v>188</v>
      </c>
      <c r="E18" s="30"/>
      <c r="F18" s="30"/>
      <c r="G18" s="30"/>
      <c r="H18" s="30" t="s">
        <v>40</v>
      </c>
      <c r="I18" s="30" t="str">
        <f t="shared" si="3"/>
        <v>待機</v>
      </c>
      <c r="J18" s="30" t="str">
        <f t="shared" si="1"/>
        <v>危</v>
      </c>
      <c r="K18" s="4">
        <v>0</v>
      </c>
      <c r="L18" s="30" t="str">
        <f t="shared" si="4"/>
        <v>未実装</v>
      </c>
      <c r="M18" s="80"/>
      <c r="N18" s="80"/>
      <c r="O18" s="80"/>
    </row>
    <row r="19" spans="2:15" x14ac:dyDescent="0.45">
      <c r="B19" s="98" t="s">
        <v>189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100"/>
    </row>
    <row r="20" spans="2:15" x14ac:dyDescent="0.45">
      <c r="B20" s="30" t="s">
        <v>134</v>
      </c>
      <c r="C20" s="30" t="s">
        <v>166</v>
      </c>
      <c r="D20" s="30" t="s">
        <v>170</v>
      </c>
      <c r="E20" s="30"/>
      <c r="F20" s="30"/>
      <c r="G20" s="30"/>
      <c r="H20" s="30" t="s">
        <v>40</v>
      </c>
      <c r="I20" s="30" t="str">
        <f t="shared" ref="I20" si="5">IF(K20&lt;=24%,"待機",IF(K20&lt;=99%,"作業中",IF(K20&gt;=100%,"作業終了","　")))</f>
        <v>待機</v>
      </c>
      <c r="J20" s="30" t="str">
        <f t="shared" si="1"/>
        <v>危</v>
      </c>
      <c r="K20" s="4">
        <v>0</v>
      </c>
      <c r="L20" s="30" t="str">
        <f t="shared" ref="L20" si="6">IF(K20 &lt;= 0%,"未実装",IF(K20 &lt;= 99%,"実装中",IF(K20= 100%,"実装完了","")))</f>
        <v>未実装</v>
      </c>
      <c r="M20" s="80"/>
      <c r="N20" s="80"/>
      <c r="O20" s="80"/>
    </row>
    <row r="21" spans="2:15" x14ac:dyDescent="0.45">
      <c r="B21" s="30" t="s">
        <v>134</v>
      </c>
      <c r="C21" s="30" t="s">
        <v>166</v>
      </c>
      <c r="D21" s="30" t="s">
        <v>172</v>
      </c>
      <c r="E21" s="30"/>
      <c r="F21" s="30"/>
      <c r="G21" s="30"/>
      <c r="H21" s="30" t="s">
        <v>40</v>
      </c>
      <c r="I21" s="30" t="str">
        <f t="shared" ref="I21:I22" si="7">IF(K21&lt;=24%,"待機",IF(K21&lt;=99%,"作業中",IF(K21&gt;=100%,"作業終了","　")))</f>
        <v>待機</v>
      </c>
      <c r="J21" s="30" t="str">
        <f t="shared" si="1"/>
        <v>危</v>
      </c>
      <c r="K21" s="4">
        <v>0</v>
      </c>
      <c r="L21" s="30" t="str">
        <f t="shared" ref="L21:L22" si="8">IF(K21 &lt;= 0%,"未実装",IF(K21 &lt;= 99%,"実装中",IF(K21= 100%,"実装完了","")))</f>
        <v>未実装</v>
      </c>
      <c r="M21" s="80"/>
      <c r="N21" s="80"/>
      <c r="O21" s="80"/>
    </row>
    <row r="22" spans="2:15" x14ac:dyDescent="0.45">
      <c r="B22" s="30" t="s">
        <v>134</v>
      </c>
      <c r="C22" s="30" t="s">
        <v>166</v>
      </c>
      <c r="D22" s="30" t="s">
        <v>174</v>
      </c>
      <c r="E22" s="30"/>
      <c r="F22" s="30"/>
      <c r="G22" s="30"/>
      <c r="H22" s="30" t="s">
        <v>40</v>
      </c>
      <c r="I22" s="30" t="str">
        <f t="shared" si="7"/>
        <v>待機</v>
      </c>
      <c r="J22" s="30" t="str">
        <f t="shared" si="1"/>
        <v>危</v>
      </c>
      <c r="K22" s="4">
        <v>0</v>
      </c>
      <c r="L22" s="30" t="str">
        <f t="shared" si="8"/>
        <v>未実装</v>
      </c>
      <c r="M22" s="80"/>
      <c r="N22" s="80"/>
      <c r="O22" s="80"/>
    </row>
    <row r="23" spans="2:15" x14ac:dyDescent="0.45">
      <c r="B23" s="30" t="s">
        <v>134</v>
      </c>
      <c r="C23" s="30" t="s">
        <v>166</v>
      </c>
      <c r="D23" s="30" t="s">
        <v>177</v>
      </c>
      <c r="E23" s="30"/>
      <c r="F23" s="30"/>
      <c r="G23" s="30"/>
      <c r="H23" s="30" t="s">
        <v>40</v>
      </c>
      <c r="I23" s="30" t="str">
        <f t="shared" ref="I23:I30" si="9">IF(K23&lt;=24%,"待機",IF(K23&lt;=99%,"作業中",IF(K23&gt;=100%,"作業終了","　")))</f>
        <v>待機</v>
      </c>
      <c r="J23" s="30" t="str">
        <f t="shared" si="1"/>
        <v>危</v>
      </c>
      <c r="K23" s="4">
        <v>0</v>
      </c>
      <c r="L23" s="30" t="str">
        <f t="shared" ref="L23:L30" si="10">IF(K23 &lt;= 0%,"未実装",IF(K23 &lt;= 99%,"実装中",IF(K23= 100%,"実装完了","")))</f>
        <v>未実装</v>
      </c>
      <c r="M23" s="80"/>
      <c r="N23" s="80"/>
      <c r="O23" s="80"/>
    </row>
    <row r="24" spans="2:15" x14ac:dyDescent="0.45">
      <c r="B24" s="30" t="s">
        <v>134</v>
      </c>
      <c r="C24" s="30" t="s">
        <v>166</v>
      </c>
      <c r="D24" s="30" t="s">
        <v>179</v>
      </c>
      <c r="E24" s="30"/>
      <c r="F24" s="30"/>
      <c r="G24" s="30"/>
      <c r="H24" s="30" t="s">
        <v>40</v>
      </c>
      <c r="I24" s="30" t="str">
        <f t="shared" si="9"/>
        <v>待機</v>
      </c>
      <c r="J24" s="30" t="str">
        <f t="shared" si="1"/>
        <v>危</v>
      </c>
      <c r="K24" s="4">
        <v>0</v>
      </c>
      <c r="L24" s="30" t="str">
        <f t="shared" si="10"/>
        <v>未実装</v>
      </c>
      <c r="M24" s="80"/>
      <c r="N24" s="80"/>
      <c r="O24" s="80"/>
    </row>
    <row r="25" spans="2:15" x14ac:dyDescent="0.45">
      <c r="B25" s="30" t="s">
        <v>134</v>
      </c>
      <c r="C25" s="30" t="s">
        <v>166</v>
      </c>
      <c r="D25" s="30" t="s">
        <v>182</v>
      </c>
      <c r="E25" s="30"/>
      <c r="F25" s="30"/>
      <c r="G25" s="30"/>
      <c r="H25" s="30" t="s">
        <v>40</v>
      </c>
      <c r="I25" s="30" t="str">
        <f t="shared" si="9"/>
        <v>待機</v>
      </c>
      <c r="J25" s="30" t="str">
        <f t="shared" si="1"/>
        <v>危</v>
      </c>
      <c r="K25" s="4">
        <v>0</v>
      </c>
      <c r="L25" s="30" t="str">
        <f t="shared" si="10"/>
        <v>未実装</v>
      </c>
      <c r="M25" s="80"/>
      <c r="N25" s="80"/>
      <c r="O25" s="80"/>
    </row>
    <row r="26" spans="2:15" x14ac:dyDescent="0.45">
      <c r="B26" s="30" t="s">
        <v>134</v>
      </c>
      <c r="C26" s="30" t="s">
        <v>166</v>
      </c>
      <c r="D26" s="30" t="s">
        <v>180</v>
      </c>
      <c r="E26" s="30"/>
      <c r="F26" s="30"/>
      <c r="G26" s="30"/>
      <c r="H26" s="30" t="s">
        <v>40</v>
      </c>
      <c r="I26" s="30" t="str">
        <f t="shared" si="9"/>
        <v>待機</v>
      </c>
      <c r="J26" s="30" t="str">
        <f t="shared" si="1"/>
        <v>危</v>
      </c>
      <c r="K26" s="4">
        <v>0</v>
      </c>
      <c r="L26" s="30" t="str">
        <f t="shared" si="10"/>
        <v>未実装</v>
      </c>
      <c r="M26" s="80"/>
      <c r="N26" s="80"/>
      <c r="O26" s="80"/>
    </row>
    <row r="27" spans="2:15" x14ac:dyDescent="0.45">
      <c r="B27" s="30" t="s">
        <v>134</v>
      </c>
      <c r="C27" s="30" t="s">
        <v>166</v>
      </c>
      <c r="D27" s="30" t="s">
        <v>185</v>
      </c>
      <c r="E27" s="30"/>
      <c r="F27" s="30"/>
      <c r="G27" s="30"/>
      <c r="H27" s="30" t="s">
        <v>40</v>
      </c>
      <c r="I27" s="30" t="str">
        <f t="shared" si="9"/>
        <v>待機</v>
      </c>
      <c r="J27" s="30" t="str">
        <f t="shared" si="1"/>
        <v>危</v>
      </c>
      <c r="K27" s="4">
        <v>0</v>
      </c>
      <c r="L27" s="30" t="str">
        <f t="shared" si="10"/>
        <v>未実装</v>
      </c>
      <c r="M27" s="80"/>
      <c r="N27" s="80"/>
      <c r="O27" s="80"/>
    </row>
    <row r="28" spans="2:15" x14ac:dyDescent="0.45">
      <c r="B28" s="30" t="s">
        <v>134</v>
      </c>
      <c r="C28" s="30" t="s">
        <v>166</v>
      </c>
      <c r="D28" s="30" t="s">
        <v>186</v>
      </c>
      <c r="E28" s="30"/>
      <c r="F28" s="30"/>
      <c r="G28" s="30"/>
      <c r="H28" s="30" t="s">
        <v>40</v>
      </c>
      <c r="I28" s="30" t="str">
        <f t="shared" si="9"/>
        <v>待機</v>
      </c>
      <c r="J28" s="30" t="str">
        <f t="shared" si="1"/>
        <v>危</v>
      </c>
      <c r="K28" s="4">
        <v>0</v>
      </c>
      <c r="L28" s="30" t="str">
        <f t="shared" si="10"/>
        <v>未実装</v>
      </c>
      <c r="M28" s="80"/>
      <c r="N28" s="80"/>
      <c r="O28" s="80"/>
    </row>
    <row r="29" spans="2:15" x14ac:dyDescent="0.45">
      <c r="B29" s="30" t="s">
        <v>134</v>
      </c>
      <c r="C29" s="30" t="s">
        <v>166</v>
      </c>
      <c r="D29" s="30" t="s">
        <v>187</v>
      </c>
      <c r="E29" s="30"/>
      <c r="F29" s="30"/>
      <c r="G29" s="30"/>
      <c r="H29" s="30" t="s">
        <v>40</v>
      </c>
      <c r="I29" s="30" t="str">
        <f t="shared" si="9"/>
        <v>待機</v>
      </c>
      <c r="J29" s="30" t="str">
        <f t="shared" si="1"/>
        <v>危</v>
      </c>
      <c r="K29" s="4">
        <v>0</v>
      </c>
      <c r="L29" s="30" t="str">
        <f t="shared" si="10"/>
        <v>未実装</v>
      </c>
      <c r="M29" s="80"/>
      <c r="N29" s="80"/>
      <c r="O29" s="80"/>
    </row>
    <row r="30" spans="2:15" x14ac:dyDescent="0.45">
      <c r="B30" s="30" t="s">
        <v>134</v>
      </c>
      <c r="C30" s="30" t="s">
        <v>166</v>
      </c>
      <c r="D30" s="30" t="s">
        <v>188</v>
      </c>
      <c r="E30" s="30"/>
      <c r="F30" s="30"/>
      <c r="G30" s="30"/>
      <c r="H30" s="30" t="s">
        <v>40</v>
      </c>
      <c r="I30" s="30" t="str">
        <f t="shared" si="9"/>
        <v>待機</v>
      </c>
      <c r="J30" s="30" t="str">
        <f t="shared" si="1"/>
        <v>危</v>
      </c>
      <c r="K30" s="4">
        <v>0</v>
      </c>
      <c r="L30" s="30" t="str">
        <f t="shared" si="10"/>
        <v>未実装</v>
      </c>
      <c r="M30" s="80"/>
      <c r="N30" s="80"/>
      <c r="O30" s="80"/>
    </row>
    <row r="31" spans="2:15" x14ac:dyDescent="0.45">
      <c r="B31" s="98" t="s">
        <v>190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100"/>
    </row>
    <row r="32" spans="2:15" x14ac:dyDescent="0.45">
      <c r="B32" s="30" t="s">
        <v>134</v>
      </c>
      <c r="C32" s="30" t="s">
        <v>168</v>
      </c>
      <c r="D32" s="30" t="s">
        <v>170</v>
      </c>
      <c r="E32" s="30"/>
      <c r="F32" s="30"/>
      <c r="G32" s="30"/>
      <c r="H32" s="30" t="s">
        <v>40</v>
      </c>
      <c r="I32" s="30" t="str">
        <f t="shared" ref="I32:I42" si="11">IF(K32&lt;=24%,"待機",IF(K32&lt;=99%,"作業中",IF(K32&gt;=100%,"作業終了","　")))</f>
        <v>待機</v>
      </c>
      <c r="J32" s="30" t="str">
        <f t="shared" si="1"/>
        <v>危</v>
      </c>
      <c r="K32" s="4">
        <v>0</v>
      </c>
      <c r="L32" s="30" t="str">
        <f t="shared" ref="L32:L42" si="12">IF(K32 &lt;= 0%,"未実装",IF(K32 &lt;= 99%,"実装中",IF(K32= 100%,"実装完了","")))</f>
        <v>未実装</v>
      </c>
      <c r="M32" s="80"/>
      <c r="N32" s="80"/>
      <c r="O32" s="80"/>
    </row>
    <row r="33" spans="2:15" x14ac:dyDescent="0.45">
      <c r="B33" s="30" t="s">
        <v>134</v>
      </c>
      <c r="C33" s="30" t="s">
        <v>168</v>
      </c>
      <c r="D33" s="30" t="s">
        <v>172</v>
      </c>
      <c r="E33" s="30"/>
      <c r="F33" s="30"/>
      <c r="G33" s="30"/>
      <c r="H33" s="30" t="s">
        <v>40</v>
      </c>
      <c r="I33" s="30" t="str">
        <f t="shared" si="11"/>
        <v>待機</v>
      </c>
      <c r="J33" s="30" t="str">
        <f t="shared" si="1"/>
        <v>危</v>
      </c>
      <c r="K33" s="4">
        <v>0</v>
      </c>
      <c r="L33" s="30" t="str">
        <f t="shared" si="12"/>
        <v>未実装</v>
      </c>
      <c r="M33" s="80"/>
      <c r="N33" s="80"/>
      <c r="O33" s="80"/>
    </row>
    <row r="34" spans="2:15" x14ac:dyDescent="0.45">
      <c r="B34" s="30" t="s">
        <v>134</v>
      </c>
      <c r="C34" s="30" t="s">
        <v>168</v>
      </c>
      <c r="D34" s="30" t="s">
        <v>174</v>
      </c>
      <c r="E34" s="30"/>
      <c r="F34" s="30"/>
      <c r="G34" s="30"/>
      <c r="H34" s="30" t="s">
        <v>40</v>
      </c>
      <c r="I34" s="30" t="str">
        <f t="shared" si="11"/>
        <v>待機</v>
      </c>
      <c r="J34" s="30" t="str">
        <f t="shared" si="1"/>
        <v>危</v>
      </c>
      <c r="K34" s="4">
        <v>0</v>
      </c>
      <c r="L34" s="30" t="str">
        <f t="shared" si="12"/>
        <v>未実装</v>
      </c>
      <c r="M34" s="80"/>
      <c r="N34" s="80"/>
      <c r="O34" s="80"/>
    </row>
    <row r="35" spans="2:15" x14ac:dyDescent="0.45">
      <c r="B35" s="30" t="s">
        <v>134</v>
      </c>
      <c r="C35" s="30" t="s">
        <v>168</v>
      </c>
      <c r="D35" s="30" t="s">
        <v>177</v>
      </c>
      <c r="E35" s="30"/>
      <c r="F35" s="30"/>
      <c r="G35" s="30"/>
      <c r="H35" s="30" t="s">
        <v>40</v>
      </c>
      <c r="I35" s="30" t="str">
        <f t="shared" si="11"/>
        <v>待機</v>
      </c>
      <c r="J35" s="30" t="str">
        <f t="shared" si="1"/>
        <v>危</v>
      </c>
      <c r="K35" s="4">
        <v>0</v>
      </c>
      <c r="L35" s="30" t="str">
        <f t="shared" si="12"/>
        <v>未実装</v>
      </c>
      <c r="M35" s="80"/>
      <c r="N35" s="80"/>
      <c r="O35" s="80"/>
    </row>
    <row r="36" spans="2:15" x14ac:dyDescent="0.45">
      <c r="B36" s="30" t="s">
        <v>134</v>
      </c>
      <c r="C36" s="30" t="s">
        <v>168</v>
      </c>
      <c r="D36" s="30" t="s">
        <v>179</v>
      </c>
      <c r="E36" s="30"/>
      <c r="F36" s="30"/>
      <c r="G36" s="30"/>
      <c r="H36" s="30" t="s">
        <v>40</v>
      </c>
      <c r="I36" s="30" t="str">
        <f t="shared" si="11"/>
        <v>待機</v>
      </c>
      <c r="J36" s="30" t="str">
        <f t="shared" si="1"/>
        <v>危</v>
      </c>
      <c r="K36" s="4">
        <v>0</v>
      </c>
      <c r="L36" s="30" t="str">
        <f t="shared" si="12"/>
        <v>未実装</v>
      </c>
      <c r="M36" s="80"/>
      <c r="N36" s="80"/>
      <c r="O36" s="80"/>
    </row>
    <row r="37" spans="2:15" x14ac:dyDescent="0.45">
      <c r="B37" s="30" t="s">
        <v>134</v>
      </c>
      <c r="C37" s="30" t="s">
        <v>168</v>
      </c>
      <c r="D37" s="30" t="s">
        <v>182</v>
      </c>
      <c r="E37" s="30"/>
      <c r="F37" s="30"/>
      <c r="G37" s="30"/>
      <c r="H37" s="30" t="s">
        <v>40</v>
      </c>
      <c r="I37" s="30" t="str">
        <f t="shared" si="11"/>
        <v>待機</v>
      </c>
      <c r="J37" s="30" t="str">
        <f t="shared" si="1"/>
        <v>危</v>
      </c>
      <c r="K37" s="4">
        <v>0</v>
      </c>
      <c r="L37" s="30" t="str">
        <f t="shared" si="12"/>
        <v>未実装</v>
      </c>
      <c r="M37" s="80"/>
      <c r="N37" s="80"/>
      <c r="O37" s="80"/>
    </row>
    <row r="38" spans="2:15" x14ac:dyDescent="0.45">
      <c r="B38" s="30" t="s">
        <v>134</v>
      </c>
      <c r="C38" s="30" t="s">
        <v>168</v>
      </c>
      <c r="D38" s="30" t="s">
        <v>180</v>
      </c>
      <c r="E38" s="30"/>
      <c r="F38" s="30"/>
      <c r="G38" s="30"/>
      <c r="H38" s="30" t="s">
        <v>40</v>
      </c>
      <c r="I38" s="30" t="str">
        <f t="shared" si="11"/>
        <v>待機</v>
      </c>
      <c r="J38" s="30" t="str">
        <f t="shared" si="1"/>
        <v>危</v>
      </c>
      <c r="K38" s="4">
        <v>0</v>
      </c>
      <c r="L38" s="30" t="str">
        <f t="shared" si="12"/>
        <v>未実装</v>
      </c>
      <c r="M38" s="80"/>
      <c r="N38" s="80"/>
      <c r="O38" s="80"/>
    </row>
    <row r="39" spans="2:15" x14ac:dyDescent="0.45">
      <c r="B39" s="30" t="s">
        <v>134</v>
      </c>
      <c r="C39" s="30" t="s">
        <v>168</v>
      </c>
      <c r="D39" s="30" t="s">
        <v>185</v>
      </c>
      <c r="E39" s="30"/>
      <c r="F39" s="30"/>
      <c r="G39" s="30"/>
      <c r="H39" s="30" t="s">
        <v>40</v>
      </c>
      <c r="I39" s="30" t="str">
        <f t="shared" si="11"/>
        <v>待機</v>
      </c>
      <c r="J39" s="30" t="str">
        <f t="shared" si="1"/>
        <v>危</v>
      </c>
      <c r="K39" s="4">
        <v>0</v>
      </c>
      <c r="L39" s="30" t="str">
        <f t="shared" si="12"/>
        <v>未実装</v>
      </c>
      <c r="M39" s="80"/>
      <c r="N39" s="80"/>
      <c r="O39" s="80"/>
    </row>
    <row r="40" spans="2:15" x14ac:dyDescent="0.45">
      <c r="B40" s="30" t="s">
        <v>134</v>
      </c>
      <c r="C40" s="30" t="s">
        <v>168</v>
      </c>
      <c r="D40" s="30" t="s">
        <v>186</v>
      </c>
      <c r="E40" s="30"/>
      <c r="F40" s="30"/>
      <c r="G40" s="30"/>
      <c r="H40" s="30" t="s">
        <v>40</v>
      </c>
      <c r="I40" s="30" t="str">
        <f t="shared" si="11"/>
        <v>待機</v>
      </c>
      <c r="J40" s="30" t="str">
        <f t="shared" si="1"/>
        <v>危</v>
      </c>
      <c r="K40" s="4">
        <v>0</v>
      </c>
      <c r="L40" s="30" t="str">
        <f t="shared" si="12"/>
        <v>未実装</v>
      </c>
      <c r="M40" s="80"/>
      <c r="N40" s="80"/>
      <c r="O40" s="80"/>
    </row>
    <row r="41" spans="2:15" x14ac:dyDescent="0.45">
      <c r="B41" s="30" t="s">
        <v>134</v>
      </c>
      <c r="C41" s="30" t="s">
        <v>168</v>
      </c>
      <c r="D41" s="30" t="s">
        <v>187</v>
      </c>
      <c r="E41" s="30"/>
      <c r="F41" s="30"/>
      <c r="G41" s="30"/>
      <c r="H41" s="30" t="s">
        <v>40</v>
      </c>
      <c r="I41" s="30" t="str">
        <f t="shared" si="11"/>
        <v>待機</v>
      </c>
      <c r="J41" s="30" t="str">
        <f t="shared" si="1"/>
        <v>危</v>
      </c>
      <c r="K41" s="4">
        <v>0</v>
      </c>
      <c r="L41" s="30" t="str">
        <f t="shared" si="12"/>
        <v>未実装</v>
      </c>
      <c r="M41" s="80"/>
      <c r="N41" s="80"/>
      <c r="O41" s="80"/>
    </row>
    <row r="42" spans="2:15" x14ac:dyDescent="0.45">
      <c r="B42" s="30" t="s">
        <v>134</v>
      </c>
      <c r="C42" s="30" t="s">
        <v>168</v>
      </c>
      <c r="D42" s="30" t="s">
        <v>188</v>
      </c>
      <c r="E42" s="30"/>
      <c r="F42" s="30"/>
      <c r="G42" s="30"/>
      <c r="H42" s="30" t="s">
        <v>40</v>
      </c>
      <c r="I42" s="30" t="str">
        <f t="shared" si="11"/>
        <v>待機</v>
      </c>
      <c r="J42" s="30" t="str">
        <f t="shared" si="1"/>
        <v>危</v>
      </c>
      <c r="K42" s="4">
        <v>0</v>
      </c>
      <c r="L42" s="30" t="str">
        <f t="shared" si="12"/>
        <v>未実装</v>
      </c>
      <c r="M42" s="80"/>
      <c r="N42" s="80"/>
      <c r="O42" s="80"/>
    </row>
    <row r="44" spans="2:15" x14ac:dyDescent="0.45">
      <c r="B44" s="93" t="s">
        <v>318</v>
      </c>
      <c r="C44" s="93"/>
      <c r="D44" s="93"/>
      <c r="E44" s="94" t="s">
        <v>320</v>
      </c>
      <c r="F44" s="95"/>
      <c r="G44" s="96"/>
      <c r="H44" s="37" t="s">
        <v>321</v>
      </c>
    </row>
    <row r="45" spans="2:15" x14ac:dyDescent="0.45">
      <c r="B45" s="97">
        <f>COUNTA(C32:D42,D20:D30,D8:D18)</f>
        <v>44</v>
      </c>
      <c r="C45" s="97"/>
      <c r="D45" s="97"/>
      <c r="E45" s="38">
        <f>COUNTIF(K8:K18,100%)</f>
        <v>0</v>
      </c>
      <c r="F45" s="38">
        <f>COUNTIF(K20:K30,100%)</f>
        <v>0</v>
      </c>
      <c r="G45" s="38">
        <f>COUNTIF(K32:K42,100%)</f>
        <v>0</v>
      </c>
      <c r="H45" s="46" t="s">
        <v>322</v>
      </c>
    </row>
  </sheetData>
  <mergeCells count="56">
    <mergeCell ref="D3:E3"/>
    <mergeCell ref="F3:G3"/>
    <mergeCell ref="H3:I3"/>
    <mergeCell ref="J3:K3"/>
    <mergeCell ref="L3:M3"/>
    <mergeCell ref="D2:E2"/>
    <mergeCell ref="F2:G2"/>
    <mergeCell ref="H2:I2"/>
    <mergeCell ref="J2:K2"/>
    <mergeCell ref="L2:M2"/>
    <mergeCell ref="M17:O17"/>
    <mergeCell ref="C5:C6"/>
    <mergeCell ref="D5:D6"/>
    <mergeCell ref="E5:E6"/>
    <mergeCell ref="B7:O7"/>
    <mergeCell ref="M5:O6"/>
    <mergeCell ref="M8:O8"/>
    <mergeCell ref="M9:O9"/>
    <mergeCell ref="M11:O11"/>
    <mergeCell ref="M12:O12"/>
    <mergeCell ref="M13:O13"/>
    <mergeCell ref="M10:O10"/>
    <mergeCell ref="B5:B6"/>
    <mergeCell ref="M14:O14"/>
    <mergeCell ref="F5:G5"/>
    <mergeCell ref="H5:L5"/>
    <mergeCell ref="M15:O15"/>
    <mergeCell ref="M16:O16"/>
    <mergeCell ref="M28:O28"/>
    <mergeCell ref="M18:O18"/>
    <mergeCell ref="B19:O19"/>
    <mergeCell ref="M20:O20"/>
    <mergeCell ref="M21:O21"/>
    <mergeCell ref="M22:O22"/>
    <mergeCell ref="M23:O23"/>
    <mergeCell ref="M24:O24"/>
    <mergeCell ref="M25:O25"/>
    <mergeCell ref="M26:O26"/>
    <mergeCell ref="M27:O27"/>
    <mergeCell ref="M29:O29"/>
    <mergeCell ref="M30:O30"/>
    <mergeCell ref="B31:O31"/>
    <mergeCell ref="M32:O32"/>
    <mergeCell ref="M33:O33"/>
    <mergeCell ref="B45:D45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B44:D44"/>
    <mergeCell ref="E44:G44"/>
  </mergeCells>
  <phoneticPr fontId="1"/>
  <conditionalFormatting sqref="J8:J18">
    <cfRule type="cellIs" dxfId="932" priority="130" operator="equal">
      <formula>"危"</formula>
    </cfRule>
  </conditionalFormatting>
  <conditionalFormatting sqref="J8:J18">
    <cfRule type="cellIs" dxfId="931" priority="129" operator="equal">
      <formula>"注"</formula>
    </cfRule>
  </conditionalFormatting>
  <conditionalFormatting sqref="J8:J18">
    <cfRule type="cellIs" dxfId="930" priority="126" operator="equal">
      <formula>"終了"</formula>
    </cfRule>
    <cfRule type="cellIs" dxfId="929" priority="127" operator="equal">
      <formula>"安"</formula>
    </cfRule>
    <cfRule type="cellIs" dxfId="928" priority="128" operator="equal">
      <formula>"警"</formula>
    </cfRule>
  </conditionalFormatting>
  <conditionalFormatting sqref="I8:I18">
    <cfRule type="cellIs" dxfId="927" priority="123" operator="equal">
      <formula>"作業終了"</formula>
    </cfRule>
    <cfRule type="cellIs" dxfId="926" priority="124" operator="equal">
      <formula>"作業中"</formula>
    </cfRule>
    <cfRule type="cellIs" dxfId="925" priority="125" operator="equal">
      <formula>"待機"</formula>
    </cfRule>
  </conditionalFormatting>
  <conditionalFormatting sqref="J8:J18">
    <cfRule type="cellIs" dxfId="924" priority="122" operator="equal">
      <formula>"警"</formula>
    </cfRule>
  </conditionalFormatting>
  <conditionalFormatting sqref="J8:J18">
    <cfRule type="cellIs" dxfId="923" priority="121" operator="equal">
      <formula>"安"</formula>
    </cfRule>
  </conditionalFormatting>
  <conditionalFormatting sqref="J8:J18">
    <cfRule type="cellIs" dxfId="922" priority="120" operator="equal">
      <formula>"終了"</formula>
    </cfRule>
  </conditionalFormatting>
  <conditionalFormatting sqref="L8:L18">
    <cfRule type="cellIs" dxfId="921" priority="119" operator="equal">
      <formula>"未実装"</formula>
    </cfRule>
  </conditionalFormatting>
  <conditionalFormatting sqref="L8:L18">
    <cfRule type="cellIs" dxfId="920" priority="113" operator="equal">
      <formula>"実装完了"</formula>
    </cfRule>
    <cfRule type="cellIs" dxfId="919" priority="114" operator="equal">
      <formula>"実装中"</formula>
    </cfRule>
    <cfRule type="cellIs" dxfId="918" priority="115" operator="equal">
      <formula>"未実装"</formula>
    </cfRule>
    <cfRule type="cellIs" dxfId="917" priority="116" operator="equal">
      <formula>"実装完了"</formula>
    </cfRule>
    <cfRule type="cellIs" dxfId="916" priority="117" operator="lessThan">
      <formula>$K$8&lt;=99%</formula>
    </cfRule>
    <cfRule type="cellIs" dxfId="915" priority="118" operator="lessThan">
      <formula>$K$8&lt;=99%</formula>
    </cfRule>
  </conditionalFormatting>
  <conditionalFormatting sqref="F5:F6">
    <cfRule type="containsText" dxfId="914" priority="108" operator="containsText" text="未定">
      <formula>NOT(ISERROR(SEARCH("未定",F5)))</formula>
    </cfRule>
    <cfRule type="containsText" dxfId="913" priority="109" operator="containsText" text="館田">
      <formula>NOT(ISERROR(SEARCH("館田",F5)))</formula>
    </cfRule>
    <cfRule type="containsText" dxfId="912" priority="110" operator="containsText" text="蛯名">
      <formula>NOT(ISERROR(SEARCH("蛯名",F5)))</formula>
    </cfRule>
    <cfRule type="containsText" dxfId="911" priority="111" operator="containsText" text="圷">
      <formula>NOT(ISERROR(SEARCH("圷",F5)))</formula>
    </cfRule>
    <cfRule type="containsText" dxfId="910" priority="112" operator="containsText" text="荒谷">
      <formula>NOT(ISERROR(SEARCH("荒谷",F5)))</formula>
    </cfRule>
  </conditionalFormatting>
  <conditionalFormatting sqref="G6">
    <cfRule type="containsText" dxfId="909" priority="106" operator="containsText" text="館田">
      <formula>NOT(ISERROR(SEARCH("館田",G6)))</formula>
    </cfRule>
    <cfRule type="containsText" dxfId="908" priority="107" operator="containsText" text="蛯名">
      <formula>NOT(ISERROR(SEARCH("蛯名",G6)))</formula>
    </cfRule>
  </conditionalFormatting>
  <conditionalFormatting sqref="F5:F6">
    <cfRule type="containsText" dxfId="907" priority="105" operator="containsText" text="舘田">
      <formula>NOT(ISERROR(SEARCH("舘田",F5)))</formula>
    </cfRule>
  </conditionalFormatting>
  <conditionalFormatting sqref="F5:F6">
    <cfRule type="containsText" dxfId="906" priority="98" operator="containsText" text="有馬">
      <formula>NOT(ISERROR(SEARCH("有馬",F5)))</formula>
    </cfRule>
    <cfRule type="containsText" dxfId="905" priority="99" operator="containsText" text="有馬">
      <formula>NOT(ISERROR(SEARCH("有馬",F5)))</formula>
    </cfRule>
    <cfRule type="containsText" dxfId="904" priority="100" operator="containsText" text="石田">
      <formula>NOT(ISERROR(SEARCH("石田",F5)))</formula>
    </cfRule>
    <cfRule type="containsText" dxfId="903" priority="101" operator="containsText" text="石田">
      <formula>NOT(ISERROR(SEARCH("石田",F5)))</formula>
    </cfRule>
    <cfRule type="containsText" dxfId="902" priority="102" operator="containsText" text="横道">
      <formula>NOT(ISERROR(SEARCH("横道",F5)))</formula>
    </cfRule>
    <cfRule type="containsText" dxfId="901" priority="103" operator="containsText" text="佐藤">
      <formula>NOT(ISERROR(SEARCH("佐藤",F5)))</formula>
    </cfRule>
    <cfRule type="containsText" dxfId="900" priority="104" operator="containsText" text="未定">
      <formula>NOT(ISERROR(SEARCH("未定",F5)))</formula>
    </cfRule>
  </conditionalFormatting>
  <conditionalFormatting sqref="F5:F6">
    <cfRule type="containsText" dxfId="899" priority="97" operator="containsText" text="横道">
      <formula>NOT(ISERROR(SEARCH("横道",F5)))</formula>
    </cfRule>
  </conditionalFormatting>
  <conditionalFormatting sqref="I6 H5">
    <cfRule type="containsText" dxfId="898" priority="94" operator="containsText" text="作業終了">
      <formula>NOT(ISERROR(SEARCH("作業終了",H5)))</formula>
    </cfRule>
    <cfRule type="containsText" dxfId="897" priority="95" operator="containsText" text="作業中">
      <formula>NOT(ISERROR(SEARCH("作業中",H5)))</formula>
    </cfRule>
    <cfRule type="containsText" dxfId="896" priority="96" operator="containsText" text="待機">
      <formula>NOT(ISERROR(SEARCH("待機",H5)))</formula>
    </cfRule>
  </conditionalFormatting>
  <conditionalFormatting sqref="J6">
    <cfRule type="containsText" dxfId="895" priority="87" operator="containsText" text="注">
      <formula>NOT(ISERROR(SEARCH("注",J6)))</formula>
    </cfRule>
    <cfRule type="containsText" dxfId="894" priority="90" operator="containsText" text="警">
      <formula>NOT(ISERROR(SEARCH("警",J6)))</formula>
    </cfRule>
    <cfRule type="containsText" dxfId="893" priority="91" operator="containsText" text="安全">
      <formula>NOT(ISERROR(SEARCH("安全",J6)))</formula>
    </cfRule>
    <cfRule type="containsText" dxfId="892" priority="92" operator="containsText" text="注意">
      <formula>NOT(ISERROR(SEARCH("注意",J6)))</formula>
    </cfRule>
    <cfRule type="containsText" dxfId="891" priority="93" operator="containsText" text="警告">
      <formula>NOT(ISERROR(SEARCH("警告",J6)))</formula>
    </cfRule>
  </conditionalFormatting>
  <conditionalFormatting sqref="L6">
    <cfRule type="containsText" dxfId="890" priority="88" operator="containsText" text="不実装">
      <formula>NOT(ISERROR(SEARCH("不実装",L6)))</formula>
    </cfRule>
    <cfRule type="containsText" dxfId="889" priority="89" operator="containsText" text="実装">
      <formula>NOT(ISERROR(SEARCH("実装",L6)))</formula>
    </cfRule>
  </conditionalFormatting>
  <conditionalFormatting sqref="J6">
    <cfRule type="containsText" dxfId="888" priority="81" operator="containsText" text="安">
      <formula>NOT(ISERROR(SEARCH("安",J6)))</formula>
    </cfRule>
    <cfRule type="containsText" dxfId="887" priority="82" operator="containsText" text="安">
      <formula>NOT(ISERROR(SEARCH("安",J6)))</formula>
    </cfRule>
    <cfRule type="containsText" dxfId="886" priority="83" operator="containsText" text="安">
      <formula>NOT(ISERROR(SEARCH("安",J6)))</formula>
    </cfRule>
    <cfRule type="containsText" dxfId="885" priority="86" operator="containsText" text="安">
      <formula>NOT(ISERROR(SEARCH("安",J6)))</formula>
    </cfRule>
  </conditionalFormatting>
  <conditionalFormatting sqref="I6 H5">
    <cfRule type="containsText" dxfId="884" priority="80" operator="containsText" text="終了">
      <formula>NOT(ISERROR(SEARCH("終了",H5)))</formula>
    </cfRule>
    <cfRule type="containsText" dxfId="883" priority="84" operator="containsText" text="終了">
      <formula>NOT(ISERROR(SEARCH("終了",H5)))</formula>
    </cfRule>
    <cfRule type="containsText" dxfId="882" priority="85" operator="containsText" text="作業終了">
      <formula>NOT(ISERROR(SEARCH("作業終了",H5)))</formula>
    </cfRule>
  </conditionalFormatting>
  <conditionalFormatting sqref="L6">
    <cfRule type="containsText" dxfId="881" priority="79" operator="containsText" text="実装中">
      <formula>NOT(ISERROR(SEARCH("実装中",L6)))</formula>
    </cfRule>
  </conditionalFormatting>
  <conditionalFormatting sqref="K6">
    <cfRule type="containsText" dxfId="880" priority="76" operator="containsText" text="60">
      <formula>NOT(ISERROR(SEARCH("60",K6)))</formula>
    </cfRule>
    <cfRule type="containsText" dxfId="879" priority="77" operator="containsText" text="30">
      <formula>NOT(ISERROR(SEARCH("30",K6)))</formula>
    </cfRule>
    <cfRule type="containsText" dxfId="878" priority="78" operator="containsText" text="30％">
      <formula>NOT(ISERROR(SEARCH("30％",K6)))</formula>
    </cfRule>
  </conditionalFormatting>
  <conditionalFormatting sqref="J20:J28">
    <cfRule type="cellIs" dxfId="877" priority="75" operator="equal">
      <formula>"危"</formula>
    </cfRule>
  </conditionalFormatting>
  <conditionalFormatting sqref="J20:J28">
    <cfRule type="cellIs" dxfId="876" priority="74" operator="equal">
      <formula>"注"</formula>
    </cfRule>
  </conditionalFormatting>
  <conditionalFormatting sqref="J20:J28">
    <cfRule type="cellIs" dxfId="875" priority="71" operator="equal">
      <formula>"終了"</formula>
    </cfRule>
    <cfRule type="cellIs" dxfId="874" priority="72" operator="equal">
      <formula>"安"</formula>
    </cfRule>
    <cfRule type="cellIs" dxfId="873" priority="73" operator="equal">
      <formula>"警"</formula>
    </cfRule>
  </conditionalFormatting>
  <conditionalFormatting sqref="I20:I28">
    <cfRule type="cellIs" dxfId="872" priority="68" operator="equal">
      <formula>"作業終了"</formula>
    </cfRule>
    <cfRule type="cellIs" dxfId="871" priority="69" operator="equal">
      <formula>"作業中"</formula>
    </cfRule>
    <cfRule type="cellIs" dxfId="870" priority="70" operator="equal">
      <formula>"待機"</formula>
    </cfRule>
  </conditionalFormatting>
  <conditionalFormatting sqref="J20:J28">
    <cfRule type="cellIs" dxfId="869" priority="67" operator="equal">
      <formula>"警"</formula>
    </cfRule>
  </conditionalFormatting>
  <conditionalFormatting sqref="J20:J28">
    <cfRule type="cellIs" dxfId="868" priority="66" operator="equal">
      <formula>"安"</formula>
    </cfRule>
  </conditionalFormatting>
  <conditionalFormatting sqref="J20:J28">
    <cfRule type="cellIs" dxfId="867" priority="65" operator="equal">
      <formula>"終了"</formula>
    </cfRule>
  </conditionalFormatting>
  <conditionalFormatting sqref="L20:L28">
    <cfRule type="cellIs" dxfId="866" priority="64" operator="equal">
      <formula>"未実装"</formula>
    </cfRule>
  </conditionalFormatting>
  <conditionalFormatting sqref="L20:L28">
    <cfRule type="cellIs" dxfId="865" priority="58" operator="equal">
      <formula>"実装完了"</formula>
    </cfRule>
    <cfRule type="cellIs" dxfId="864" priority="59" operator="equal">
      <formula>"実装中"</formula>
    </cfRule>
    <cfRule type="cellIs" dxfId="863" priority="60" operator="equal">
      <formula>"未実装"</formula>
    </cfRule>
    <cfRule type="cellIs" dxfId="862" priority="61" operator="equal">
      <formula>"実装完了"</formula>
    </cfRule>
    <cfRule type="cellIs" dxfId="861" priority="62" operator="lessThan">
      <formula>$K$8&lt;=99%</formula>
    </cfRule>
    <cfRule type="cellIs" dxfId="860" priority="63" operator="lessThan">
      <formula>$K$8&lt;=99%</formula>
    </cfRule>
  </conditionalFormatting>
  <conditionalFormatting sqref="J29:J30">
    <cfRule type="cellIs" dxfId="859" priority="57" operator="equal">
      <formula>"危"</formula>
    </cfRule>
  </conditionalFormatting>
  <conditionalFormatting sqref="J29:J30">
    <cfRule type="cellIs" dxfId="858" priority="56" operator="equal">
      <formula>"注"</formula>
    </cfRule>
  </conditionalFormatting>
  <conditionalFormatting sqref="J29:J30">
    <cfRule type="cellIs" dxfId="857" priority="53" operator="equal">
      <formula>"終了"</formula>
    </cfRule>
    <cfRule type="cellIs" dxfId="856" priority="54" operator="equal">
      <formula>"安"</formula>
    </cfRule>
    <cfRule type="cellIs" dxfId="855" priority="55" operator="equal">
      <formula>"警"</formula>
    </cfRule>
  </conditionalFormatting>
  <conditionalFormatting sqref="I29:I30">
    <cfRule type="cellIs" dxfId="854" priority="50" operator="equal">
      <formula>"作業終了"</formula>
    </cfRule>
    <cfRule type="cellIs" dxfId="853" priority="51" operator="equal">
      <formula>"作業中"</formula>
    </cfRule>
    <cfRule type="cellIs" dxfId="852" priority="52" operator="equal">
      <formula>"待機"</formula>
    </cfRule>
  </conditionalFormatting>
  <conditionalFormatting sqref="J29:J30">
    <cfRule type="cellIs" dxfId="851" priority="49" operator="equal">
      <formula>"警"</formula>
    </cfRule>
  </conditionalFormatting>
  <conditionalFormatting sqref="J29:J30">
    <cfRule type="cellIs" dxfId="850" priority="48" operator="equal">
      <formula>"安"</formula>
    </cfRule>
  </conditionalFormatting>
  <conditionalFormatting sqref="J29:J30">
    <cfRule type="cellIs" dxfId="849" priority="47" operator="equal">
      <formula>"終了"</formula>
    </cfRule>
  </conditionalFormatting>
  <conditionalFormatting sqref="L29:L30">
    <cfRule type="cellIs" dxfId="848" priority="46" operator="equal">
      <formula>"未実装"</formula>
    </cfRule>
  </conditionalFormatting>
  <conditionalFormatting sqref="L29:L30">
    <cfRule type="cellIs" dxfId="847" priority="40" operator="equal">
      <formula>"実装完了"</formula>
    </cfRule>
    <cfRule type="cellIs" dxfId="846" priority="41" operator="equal">
      <formula>"実装中"</formula>
    </cfRule>
    <cfRule type="cellIs" dxfId="845" priority="42" operator="equal">
      <formula>"未実装"</formula>
    </cfRule>
    <cfRule type="cellIs" dxfId="844" priority="43" operator="equal">
      <formula>"実装完了"</formula>
    </cfRule>
    <cfRule type="cellIs" dxfId="843" priority="44" operator="lessThan">
      <formula>$K$8&lt;=99%</formula>
    </cfRule>
    <cfRule type="cellIs" dxfId="842" priority="45" operator="lessThan">
      <formula>$K$8&lt;=99%</formula>
    </cfRule>
  </conditionalFormatting>
  <conditionalFormatting sqref="J32:J40">
    <cfRule type="cellIs" dxfId="841" priority="39" operator="equal">
      <formula>"危"</formula>
    </cfRule>
  </conditionalFormatting>
  <conditionalFormatting sqref="J32:J40">
    <cfRule type="cellIs" dxfId="840" priority="38" operator="equal">
      <formula>"注"</formula>
    </cfRule>
  </conditionalFormatting>
  <conditionalFormatting sqref="J32:J40">
    <cfRule type="cellIs" dxfId="839" priority="35" operator="equal">
      <formula>"終了"</formula>
    </cfRule>
    <cfRule type="cellIs" dxfId="838" priority="36" operator="equal">
      <formula>"安"</formula>
    </cfRule>
    <cfRule type="cellIs" dxfId="837" priority="37" operator="equal">
      <formula>"警"</formula>
    </cfRule>
  </conditionalFormatting>
  <conditionalFormatting sqref="I32:I40">
    <cfRule type="cellIs" dxfId="836" priority="32" operator="equal">
      <formula>"作業終了"</formula>
    </cfRule>
    <cfRule type="cellIs" dxfId="835" priority="33" operator="equal">
      <formula>"作業中"</formula>
    </cfRule>
    <cfRule type="cellIs" dxfId="834" priority="34" operator="equal">
      <formula>"待機"</formula>
    </cfRule>
  </conditionalFormatting>
  <conditionalFormatting sqref="J32:J40">
    <cfRule type="cellIs" dxfId="833" priority="31" operator="equal">
      <formula>"警"</formula>
    </cfRule>
  </conditionalFormatting>
  <conditionalFormatting sqref="J32:J40">
    <cfRule type="cellIs" dxfId="832" priority="30" operator="equal">
      <formula>"安"</formula>
    </cfRule>
  </conditionalFormatting>
  <conditionalFormatting sqref="J32:J40">
    <cfRule type="cellIs" dxfId="831" priority="29" operator="equal">
      <formula>"終了"</formula>
    </cfRule>
  </conditionalFormatting>
  <conditionalFormatting sqref="L32:L40">
    <cfRule type="cellIs" dxfId="830" priority="28" operator="equal">
      <formula>"未実装"</formula>
    </cfRule>
  </conditionalFormatting>
  <conditionalFormatting sqref="L32:L40">
    <cfRule type="cellIs" dxfId="829" priority="22" operator="equal">
      <formula>"実装完了"</formula>
    </cfRule>
    <cfRule type="cellIs" dxfId="828" priority="23" operator="equal">
      <formula>"実装中"</formula>
    </cfRule>
    <cfRule type="cellIs" dxfId="827" priority="24" operator="equal">
      <formula>"未実装"</formula>
    </cfRule>
    <cfRule type="cellIs" dxfId="826" priority="25" operator="equal">
      <formula>"実装完了"</formula>
    </cfRule>
    <cfRule type="cellIs" dxfId="825" priority="26" operator="lessThan">
      <formula>$K$8&lt;=99%</formula>
    </cfRule>
    <cfRule type="cellIs" dxfId="824" priority="27" operator="lessThan">
      <formula>$K$8&lt;=99%</formula>
    </cfRule>
  </conditionalFormatting>
  <conditionalFormatting sqref="J41:J42">
    <cfRule type="cellIs" dxfId="823" priority="21" operator="equal">
      <formula>"危"</formula>
    </cfRule>
  </conditionalFormatting>
  <conditionalFormatting sqref="J41:J42">
    <cfRule type="cellIs" dxfId="822" priority="20" operator="equal">
      <formula>"注"</formula>
    </cfRule>
  </conditionalFormatting>
  <conditionalFormatting sqref="J41:J42">
    <cfRule type="cellIs" dxfId="821" priority="17" operator="equal">
      <formula>"終了"</formula>
    </cfRule>
    <cfRule type="cellIs" dxfId="820" priority="18" operator="equal">
      <formula>"安"</formula>
    </cfRule>
    <cfRule type="cellIs" dxfId="819" priority="19" operator="equal">
      <formula>"警"</formula>
    </cfRule>
  </conditionalFormatting>
  <conditionalFormatting sqref="I41:I42">
    <cfRule type="cellIs" dxfId="818" priority="14" operator="equal">
      <formula>"作業終了"</formula>
    </cfRule>
    <cfRule type="cellIs" dxfId="817" priority="15" operator="equal">
      <formula>"作業中"</formula>
    </cfRule>
    <cfRule type="cellIs" dxfId="816" priority="16" operator="equal">
      <formula>"待機"</formula>
    </cfRule>
  </conditionalFormatting>
  <conditionalFormatting sqref="J41:J42">
    <cfRule type="cellIs" dxfId="815" priority="13" operator="equal">
      <formula>"警"</formula>
    </cfRule>
  </conditionalFormatting>
  <conditionalFormatting sqref="J41:J42">
    <cfRule type="cellIs" dxfId="814" priority="12" operator="equal">
      <formula>"安"</formula>
    </cfRule>
  </conditionalFormatting>
  <conditionalFormatting sqref="J41:J42">
    <cfRule type="cellIs" dxfId="813" priority="11" operator="equal">
      <formula>"終了"</formula>
    </cfRule>
  </conditionalFormatting>
  <conditionalFormatting sqref="L41:L42">
    <cfRule type="cellIs" dxfId="812" priority="10" operator="equal">
      <formula>"未実装"</formula>
    </cfRule>
  </conditionalFormatting>
  <conditionalFormatting sqref="L41:L42">
    <cfRule type="cellIs" dxfId="811" priority="4" operator="equal">
      <formula>"実装完了"</formula>
    </cfRule>
    <cfRule type="cellIs" dxfId="810" priority="5" operator="equal">
      <formula>"実装中"</formula>
    </cfRule>
    <cfRule type="cellIs" dxfId="809" priority="6" operator="equal">
      <formula>"未実装"</formula>
    </cfRule>
    <cfRule type="cellIs" dxfId="808" priority="7" operator="equal">
      <formula>"実装完了"</formula>
    </cfRule>
    <cfRule type="cellIs" dxfId="807" priority="8" operator="lessThan">
      <formula>$K$8&lt;=99%</formula>
    </cfRule>
    <cfRule type="cellIs" dxfId="806" priority="9" operator="lessThan">
      <formula>$K$8&lt;=99%</formula>
    </cfRule>
  </conditionalFormatting>
  <conditionalFormatting sqref="H45">
    <cfRule type="cellIs" dxfId="805" priority="1" operator="equal">
      <formula>"作業終了"</formula>
    </cfRule>
    <cfRule type="cellIs" dxfId="804" priority="2" operator="equal">
      <formula>"作業中"</formula>
    </cfRule>
    <cfRule type="cellIs" dxfId="803" priority="3" operator="equal">
      <formula>"待機"</formula>
    </cfRule>
  </conditionalFormatting>
  <pageMargins left="0.7" right="0.7" top="0.75" bottom="0.75" header="0.3" footer="0.3"/>
  <ignoredErrors>
    <ignoredError sqref="F45" formula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データ管理!$I$3:$I$4</xm:f>
          </x14:formula1>
          <xm:sqref>B8:B18 B20:B30 B32:B42</xm:sqref>
        </x14:dataValidation>
        <x14:dataValidation type="list" allowBlank="1" showInputMessage="1" showErrorMessage="1">
          <x14:formula1>
            <xm:f>データ管理!$C$3:$C$12</xm:f>
          </x14:formula1>
          <xm:sqref>F8:G18 F20:G30 F32:G42</xm:sqref>
        </x14:dataValidation>
        <x14:dataValidation type="list" allowBlank="1" showInputMessage="1" showErrorMessage="1">
          <x14:formula1>
            <xm:f>データ管理!$E$3:$E$7</xm:f>
          </x14:formula1>
          <xm:sqref>K8:K18 K20:K30 K32:K42</xm:sqref>
        </x14:dataValidation>
        <x14:dataValidation type="list" allowBlank="1" showInputMessage="1" showErrorMessage="1">
          <x14:formula1>
            <xm:f>データ管理!$K$3:$K$5</xm:f>
          </x14:formula1>
          <xm:sqref>C8:C18 C20:C30 C32:C42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topLeftCell="A7" workbookViewId="0">
      <selection activeCell="H27" sqref="H27"/>
    </sheetView>
  </sheetViews>
  <sheetFormatPr defaultRowHeight="18" x14ac:dyDescent="0.45"/>
  <cols>
    <col min="1" max="1" width="3.69921875" customWidth="1"/>
    <col min="2" max="2" width="5.59765625" customWidth="1"/>
    <col min="3" max="14" width="11.09765625" customWidth="1"/>
    <col min="15" max="21" width="11.796875" customWidth="1"/>
  </cols>
  <sheetData>
    <row r="1" spans="2:14" ht="18.600000000000001" thickBot="1" x14ac:dyDescent="0.5"/>
    <row r="2" spans="2:14" x14ac:dyDescent="0.45">
      <c r="B2" s="15"/>
      <c r="C2" s="31" t="s">
        <v>20</v>
      </c>
      <c r="D2" s="85" t="s">
        <v>0</v>
      </c>
      <c r="E2" s="83"/>
      <c r="F2" s="83" t="s">
        <v>2</v>
      </c>
      <c r="G2" s="83"/>
      <c r="H2" s="83" t="s">
        <v>1</v>
      </c>
      <c r="I2" s="83"/>
      <c r="J2" s="83" t="s">
        <v>3</v>
      </c>
      <c r="K2" s="83"/>
      <c r="L2" s="83" t="s">
        <v>8</v>
      </c>
      <c r="M2" s="84"/>
    </row>
    <row r="3" spans="2:14" ht="18.600000000000001" thickBot="1" x14ac:dyDescent="0.5">
      <c r="B3" s="12" t="s">
        <v>4</v>
      </c>
      <c r="C3" s="32">
        <f ca="1">TODAY()</f>
        <v>43756</v>
      </c>
      <c r="D3" s="86" t="s">
        <v>5</v>
      </c>
      <c r="E3" s="81"/>
      <c r="F3" s="81" t="s">
        <v>6</v>
      </c>
      <c r="G3" s="81"/>
      <c r="H3" s="81" t="s">
        <v>7</v>
      </c>
      <c r="I3" s="81"/>
      <c r="J3" s="81" t="s">
        <v>10</v>
      </c>
      <c r="K3" s="81"/>
      <c r="L3" s="81" t="s">
        <v>9</v>
      </c>
      <c r="M3" s="82"/>
    </row>
    <row r="5" spans="2:14" x14ac:dyDescent="0.45">
      <c r="B5" s="87" t="s">
        <v>131</v>
      </c>
      <c r="C5" s="87" t="s">
        <v>11</v>
      </c>
      <c r="D5" s="87"/>
      <c r="E5" s="87" t="s">
        <v>12</v>
      </c>
      <c r="F5" s="87"/>
      <c r="G5" s="37"/>
      <c r="H5" s="87" t="s">
        <v>13</v>
      </c>
      <c r="I5" s="87"/>
      <c r="J5" s="87"/>
      <c r="K5" s="87"/>
      <c r="L5" s="87" t="s">
        <v>58</v>
      </c>
      <c r="M5" s="87"/>
      <c r="N5" s="87"/>
    </row>
    <row r="6" spans="2:14" x14ac:dyDescent="0.45">
      <c r="B6" s="87"/>
      <c r="C6" s="87"/>
      <c r="D6" s="87"/>
      <c r="E6" s="37" t="s">
        <v>14</v>
      </c>
      <c r="F6" s="37" t="s">
        <v>15</v>
      </c>
      <c r="G6" s="37" t="s">
        <v>16</v>
      </c>
      <c r="H6" s="37" t="s">
        <v>17</v>
      </c>
      <c r="I6" s="37" t="s">
        <v>18</v>
      </c>
      <c r="J6" s="37" t="s">
        <v>19</v>
      </c>
      <c r="K6" s="37" t="s">
        <v>60</v>
      </c>
      <c r="L6" s="87"/>
      <c r="M6" s="87"/>
      <c r="N6" s="87"/>
    </row>
    <row r="7" spans="2:14" x14ac:dyDescent="0.45">
      <c r="B7" s="88" t="s">
        <v>43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9"/>
    </row>
    <row r="8" spans="2:14" x14ac:dyDescent="0.45">
      <c r="B8" s="30" t="s">
        <v>134</v>
      </c>
      <c r="C8" s="80" t="s">
        <v>193</v>
      </c>
      <c r="D8" s="80"/>
      <c r="E8" s="30"/>
      <c r="F8" s="30"/>
      <c r="G8" s="30" t="s">
        <v>40</v>
      </c>
      <c r="H8" s="30" t="str">
        <f t="shared" ref="H8:H14" si="0">IF(J8&lt;=24%,"待機",IF(J8&lt;=99%,"作業中",IF(J8&gt;=100%,"作業終了","　")))</f>
        <v>待機</v>
      </c>
      <c r="I8" s="30" t="str">
        <f t="shared" ref="I8:I24" si="1">IF(J8 &lt;= 0,"危", IF(J8 &lt;= 25%,"警",IF(J8&lt;=50%,"注",IF(J8&lt;=75%,"安","終了"))))</f>
        <v>危</v>
      </c>
      <c r="J8" s="4">
        <v>0</v>
      </c>
      <c r="K8" s="30" t="str">
        <f>IF(J8 &lt;= 0%,"未実装",IF(J8 &lt;= 99%,"実装中",IF(J8= 100%,"実装完了","")))</f>
        <v>未実装</v>
      </c>
      <c r="L8" s="80"/>
      <c r="M8" s="80"/>
      <c r="N8" s="80"/>
    </row>
    <row r="9" spans="2:14" x14ac:dyDescent="0.45">
      <c r="B9" s="30" t="s">
        <v>134</v>
      </c>
      <c r="C9" s="80" t="s">
        <v>194</v>
      </c>
      <c r="D9" s="80"/>
      <c r="E9" s="30"/>
      <c r="F9" s="30"/>
      <c r="G9" s="30" t="s">
        <v>40</v>
      </c>
      <c r="H9" s="30" t="str">
        <f t="shared" si="0"/>
        <v>待機</v>
      </c>
      <c r="I9" s="30" t="str">
        <f t="shared" si="1"/>
        <v>危</v>
      </c>
      <c r="J9" s="4">
        <v>0</v>
      </c>
      <c r="K9" s="30" t="str">
        <f t="shared" ref="K9:K14" si="2">IF(J9 &lt;= 0%,"未実装",IF(J9 &lt;= 99%,"実装中",IF(J9= 100%,"実装完了","")))</f>
        <v>未実装</v>
      </c>
      <c r="L9" s="80"/>
      <c r="M9" s="80"/>
      <c r="N9" s="80"/>
    </row>
    <row r="10" spans="2:14" x14ac:dyDescent="0.45">
      <c r="B10" s="30" t="s">
        <v>134</v>
      </c>
      <c r="C10" s="80" t="s">
        <v>195</v>
      </c>
      <c r="D10" s="80"/>
      <c r="E10" s="30"/>
      <c r="F10" s="30"/>
      <c r="G10" s="30" t="s">
        <v>40</v>
      </c>
      <c r="H10" s="30" t="str">
        <f t="shared" si="0"/>
        <v>待機</v>
      </c>
      <c r="I10" s="30" t="str">
        <f t="shared" si="1"/>
        <v>危</v>
      </c>
      <c r="J10" s="4">
        <v>0</v>
      </c>
      <c r="K10" s="30" t="str">
        <f t="shared" si="2"/>
        <v>未実装</v>
      </c>
      <c r="L10" s="80"/>
      <c r="M10" s="80"/>
      <c r="N10" s="80"/>
    </row>
    <row r="11" spans="2:14" x14ac:dyDescent="0.45">
      <c r="B11" s="30" t="s">
        <v>134</v>
      </c>
      <c r="C11" s="80" t="s">
        <v>196</v>
      </c>
      <c r="D11" s="80"/>
      <c r="E11" s="30"/>
      <c r="F11" s="30"/>
      <c r="G11" s="30" t="s">
        <v>40</v>
      </c>
      <c r="H11" s="30" t="str">
        <f t="shared" si="0"/>
        <v>待機</v>
      </c>
      <c r="I11" s="30" t="str">
        <f t="shared" si="1"/>
        <v>危</v>
      </c>
      <c r="J11" s="4">
        <v>0</v>
      </c>
      <c r="K11" s="30" t="str">
        <f t="shared" si="2"/>
        <v>未実装</v>
      </c>
      <c r="L11" s="80"/>
      <c r="M11" s="80"/>
      <c r="N11" s="80"/>
    </row>
    <row r="12" spans="2:14" x14ac:dyDescent="0.45">
      <c r="B12" s="30" t="s">
        <v>134</v>
      </c>
      <c r="C12" s="80" t="s">
        <v>197</v>
      </c>
      <c r="D12" s="80"/>
      <c r="E12" s="30"/>
      <c r="F12" s="30"/>
      <c r="G12" s="30" t="s">
        <v>40</v>
      </c>
      <c r="H12" s="30" t="str">
        <f t="shared" si="0"/>
        <v>待機</v>
      </c>
      <c r="I12" s="30" t="str">
        <f t="shared" si="1"/>
        <v>危</v>
      </c>
      <c r="J12" s="4">
        <v>0</v>
      </c>
      <c r="K12" s="30" t="str">
        <f t="shared" si="2"/>
        <v>未実装</v>
      </c>
      <c r="L12" s="80"/>
      <c r="M12" s="80"/>
      <c r="N12" s="80"/>
    </row>
    <row r="13" spans="2:14" x14ac:dyDescent="0.45">
      <c r="B13" s="30" t="s">
        <v>134</v>
      </c>
      <c r="C13" s="80" t="s">
        <v>198</v>
      </c>
      <c r="D13" s="80"/>
      <c r="E13" s="30"/>
      <c r="F13" s="30"/>
      <c r="G13" s="30" t="s">
        <v>40</v>
      </c>
      <c r="H13" s="30" t="str">
        <f t="shared" si="0"/>
        <v>待機</v>
      </c>
      <c r="I13" s="30" t="str">
        <f t="shared" si="1"/>
        <v>危</v>
      </c>
      <c r="J13" s="4">
        <v>0</v>
      </c>
      <c r="K13" s="30" t="str">
        <f t="shared" si="2"/>
        <v>未実装</v>
      </c>
      <c r="L13" s="80" t="s">
        <v>210</v>
      </c>
      <c r="M13" s="80"/>
      <c r="N13" s="80"/>
    </row>
    <row r="14" spans="2:14" x14ac:dyDescent="0.45">
      <c r="B14" s="30" t="s">
        <v>134</v>
      </c>
      <c r="C14" s="91" t="s">
        <v>205</v>
      </c>
      <c r="D14" s="61"/>
      <c r="E14" s="30"/>
      <c r="F14" s="30"/>
      <c r="G14" s="30" t="s">
        <v>40</v>
      </c>
      <c r="H14" s="30" t="str">
        <f t="shared" si="0"/>
        <v>待機</v>
      </c>
      <c r="I14" s="30" t="str">
        <f t="shared" si="1"/>
        <v>危</v>
      </c>
      <c r="J14" s="4">
        <v>0</v>
      </c>
      <c r="K14" s="30" t="str">
        <f t="shared" si="2"/>
        <v>未実装</v>
      </c>
      <c r="L14" s="80" t="s">
        <v>211</v>
      </c>
      <c r="M14" s="80"/>
      <c r="N14" s="80"/>
    </row>
    <row r="15" spans="2:14" x14ac:dyDescent="0.45">
      <c r="B15" s="30" t="s">
        <v>134</v>
      </c>
      <c r="C15" s="80" t="s">
        <v>199</v>
      </c>
      <c r="D15" s="80"/>
      <c r="E15" s="30"/>
      <c r="F15" s="30"/>
      <c r="G15" s="30" t="s">
        <v>40</v>
      </c>
      <c r="H15" s="30" t="str">
        <f t="shared" ref="H15:H16" si="3">IF(J15&lt;=24%,"待機",IF(J15&lt;=99%,"作業中",IF(J15&gt;=100%,"作業終了","　")))</f>
        <v>待機</v>
      </c>
      <c r="I15" s="30" t="str">
        <f t="shared" si="1"/>
        <v>危</v>
      </c>
      <c r="J15" s="4">
        <v>0</v>
      </c>
      <c r="K15" s="30" t="str">
        <f t="shared" ref="K15:K16" si="4">IF(J15 &lt;= 0%,"未実装",IF(J15 &lt;= 99%,"実装中",IF(J15= 100%,"実装完了","")))</f>
        <v>未実装</v>
      </c>
      <c r="L15" s="80" t="s">
        <v>212</v>
      </c>
      <c r="M15" s="80"/>
      <c r="N15" s="80"/>
    </row>
    <row r="16" spans="2:14" x14ac:dyDescent="0.45">
      <c r="B16" s="30" t="s">
        <v>134</v>
      </c>
      <c r="C16" s="91" t="s">
        <v>206</v>
      </c>
      <c r="D16" s="61"/>
      <c r="E16" s="30"/>
      <c r="F16" s="30"/>
      <c r="G16" s="30" t="s">
        <v>40</v>
      </c>
      <c r="H16" s="30" t="str">
        <f t="shared" si="3"/>
        <v>待機</v>
      </c>
      <c r="I16" s="30" t="str">
        <f t="shared" si="1"/>
        <v>危</v>
      </c>
      <c r="J16" s="4">
        <v>0</v>
      </c>
      <c r="K16" s="30" t="str">
        <f t="shared" si="4"/>
        <v>未実装</v>
      </c>
      <c r="L16" s="80"/>
      <c r="M16" s="80"/>
      <c r="N16" s="80"/>
    </row>
    <row r="17" spans="2:14" x14ac:dyDescent="0.45">
      <c r="B17" s="30" t="s">
        <v>134</v>
      </c>
      <c r="C17" s="91" t="s">
        <v>200</v>
      </c>
      <c r="D17" s="61"/>
      <c r="E17" s="30"/>
      <c r="F17" s="30"/>
      <c r="G17" s="30" t="s">
        <v>40</v>
      </c>
      <c r="H17" s="30" t="str">
        <f t="shared" ref="H17:H18" si="5">IF(J17&lt;=24%,"待機",IF(J17&lt;=99%,"作業中",IF(J17&gt;=100%,"作業終了","　")))</f>
        <v>待機</v>
      </c>
      <c r="I17" s="30" t="str">
        <f t="shared" si="1"/>
        <v>危</v>
      </c>
      <c r="J17" s="4">
        <v>0</v>
      </c>
      <c r="K17" s="30" t="str">
        <f t="shared" ref="K17:K18" si="6">IF(J17 &lt;= 0%,"未実装",IF(J17 &lt;= 99%,"実装中",IF(J17= 100%,"実装完了","")))</f>
        <v>未実装</v>
      </c>
      <c r="L17" s="80"/>
      <c r="M17" s="80"/>
      <c r="N17" s="80"/>
    </row>
    <row r="18" spans="2:14" x14ac:dyDescent="0.45">
      <c r="B18" s="30" t="s">
        <v>134</v>
      </c>
      <c r="C18" s="80" t="s">
        <v>201</v>
      </c>
      <c r="D18" s="80"/>
      <c r="E18" s="30"/>
      <c r="F18" s="30"/>
      <c r="G18" s="30" t="s">
        <v>40</v>
      </c>
      <c r="H18" s="30" t="str">
        <f t="shared" si="5"/>
        <v>待機</v>
      </c>
      <c r="I18" s="30" t="str">
        <f t="shared" si="1"/>
        <v>危</v>
      </c>
      <c r="J18" s="4">
        <v>0</v>
      </c>
      <c r="K18" s="30" t="str">
        <f t="shared" si="6"/>
        <v>未実装</v>
      </c>
      <c r="L18" s="80"/>
      <c r="M18" s="80"/>
      <c r="N18" s="80"/>
    </row>
    <row r="19" spans="2:14" x14ac:dyDescent="0.45">
      <c r="B19" s="30" t="s">
        <v>134</v>
      </c>
      <c r="C19" s="91" t="s">
        <v>202</v>
      </c>
      <c r="D19" s="61"/>
      <c r="E19" s="30"/>
      <c r="F19" s="30"/>
      <c r="G19" s="30" t="s">
        <v>40</v>
      </c>
      <c r="H19" s="30" t="str">
        <f t="shared" ref="H19:H21" si="7">IF(J19&lt;=24%,"待機",IF(J19&lt;=99%,"作業中",IF(J19&gt;=100%,"作業終了","　")))</f>
        <v>待機</v>
      </c>
      <c r="I19" s="30" t="str">
        <f t="shared" si="1"/>
        <v>危</v>
      </c>
      <c r="J19" s="4">
        <v>0</v>
      </c>
      <c r="K19" s="30" t="str">
        <f t="shared" ref="K19:K21" si="8">IF(J19 &lt;= 0%,"未実装",IF(J19 &lt;= 99%,"実装中",IF(J19= 100%,"実装完了","")))</f>
        <v>未実装</v>
      </c>
      <c r="L19" s="80"/>
      <c r="M19" s="80"/>
      <c r="N19" s="80"/>
    </row>
    <row r="20" spans="2:14" x14ac:dyDescent="0.45">
      <c r="B20" s="30" t="s">
        <v>134</v>
      </c>
      <c r="C20" s="91" t="s">
        <v>203</v>
      </c>
      <c r="D20" s="61"/>
      <c r="E20" s="30"/>
      <c r="F20" s="30"/>
      <c r="G20" s="30" t="s">
        <v>40</v>
      </c>
      <c r="H20" s="30" t="str">
        <f t="shared" si="7"/>
        <v>待機</v>
      </c>
      <c r="I20" s="30" t="str">
        <f t="shared" si="1"/>
        <v>危</v>
      </c>
      <c r="J20" s="4">
        <v>0</v>
      </c>
      <c r="K20" s="30" t="str">
        <f t="shared" si="8"/>
        <v>未実装</v>
      </c>
      <c r="L20" s="80" t="s">
        <v>213</v>
      </c>
      <c r="M20" s="80"/>
      <c r="N20" s="80"/>
    </row>
    <row r="21" spans="2:14" x14ac:dyDescent="0.45">
      <c r="B21" s="30" t="s">
        <v>134</v>
      </c>
      <c r="C21" s="91" t="s">
        <v>204</v>
      </c>
      <c r="D21" s="61"/>
      <c r="E21" s="30"/>
      <c r="F21" s="30"/>
      <c r="G21" s="30" t="s">
        <v>40</v>
      </c>
      <c r="H21" s="30" t="str">
        <f t="shared" si="7"/>
        <v>待機</v>
      </c>
      <c r="I21" s="30" t="str">
        <f t="shared" si="1"/>
        <v>危</v>
      </c>
      <c r="J21" s="4">
        <v>0</v>
      </c>
      <c r="K21" s="30" t="str">
        <f t="shared" si="8"/>
        <v>未実装</v>
      </c>
      <c r="L21" s="80" t="s">
        <v>214</v>
      </c>
      <c r="M21" s="80"/>
      <c r="N21" s="80"/>
    </row>
    <row r="22" spans="2:14" x14ac:dyDescent="0.45">
      <c r="B22" s="30" t="s">
        <v>134</v>
      </c>
      <c r="C22" s="91" t="s">
        <v>207</v>
      </c>
      <c r="D22" s="61"/>
      <c r="E22" s="30"/>
      <c r="F22" s="30"/>
      <c r="G22" s="30" t="s">
        <v>40</v>
      </c>
      <c r="H22" s="30" t="str">
        <f t="shared" ref="H22" si="9">IF(J22&lt;=24%,"待機",IF(J22&lt;=99%,"作業中",IF(J22&gt;=100%,"作業終了","　")))</f>
        <v>待機</v>
      </c>
      <c r="I22" s="30" t="str">
        <f t="shared" si="1"/>
        <v>危</v>
      </c>
      <c r="J22" s="4">
        <v>0</v>
      </c>
      <c r="K22" s="30" t="str">
        <f t="shared" ref="K22" si="10">IF(J22 &lt;= 0%,"未実装",IF(J22 &lt;= 99%,"実装中",IF(J22= 100%,"実装完了","")))</f>
        <v>未実装</v>
      </c>
      <c r="L22" s="80" t="s">
        <v>215</v>
      </c>
      <c r="M22" s="80"/>
      <c r="N22" s="80"/>
    </row>
    <row r="23" spans="2:14" x14ac:dyDescent="0.45">
      <c r="B23" s="30" t="s">
        <v>134</v>
      </c>
      <c r="C23" s="91" t="s">
        <v>208</v>
      </c>
      <c r="D23" s="61"/>
      <c r="E23" s="30"/>
      <c r="F23" s="30"/>
      <c r="G23" s="30" t="s">
        <v>40</v>
      </c>
      <c r="H23" s="30" t="str">
        <f t="shared" ref="H23" si="11">IF(J23&lt;=24%,"待機",IF(J23&lt;=99%,"作業中",IF(J23&gt;=100%,"作業終了","　")))</f>
        <v>待機</v>
      </c>
      <c r="I23" s="30" t="str">
        <f t="shared" si="1"/>
        <v>危</v>
      </c>
      <c r="J23" s="4">
        <v>0</v>
      </c>
      <c r="K23" s="30" t="str">
        <f t="shared" ref="K23" si="12">IF(J23 &lt;= 0%,"未実装",IF(J23 &lt;= 99%,"実装中",IF(J23= 100%,"実装完了","")))</f>
        <v>未実装</v>
      </c>
      <c r="L23" s="80" t="s">
        <v>216</v>
      </c>
      <c r="M23" s="80"/>
      <c r="N23" s="80"/>
    </row>
    <row r="24" spans="2:14" x14ac:dyDescent="0.45">
      <c r="B24" s="30" t="s">
        <v>134</v>
      </c>
      <c r="C24" s="91" t="s">
        <v>209</v>
      </c>
      <c r="D24" s="61"/>
      <c r="E24" s="30"/>
      <c r="F24" s="30"/>
      <c r="G24" s="30" t="s">
        <v>40</v>
      </c>
      <c r="H24" s="30" t="str">
        <f t="shared" ref="H24" si="13">IF(J24&lt;=24%,"待機",IF(J24&lt;=99%,"作業中",IF(J24&gt;=100%,"作業終了","　")))</f>
        <v>待機</v>
      </c>
      <c r="I24" s="30" t="str">
        <f t="shared" si="1"/>
        <v>危</v>
      </c>
      <c r="J24" s="4">
        <v>0</v>
      </c>
      <c r="K24" s="30" t="str">
        <f t="shared" ref="K24" si="14">IF(J24 &lt;= 0%,"未実装",IF(J24 &lt;= 99%,"実装中",IF(J24= 100%,"実装完了","")))</f>
        <v>未実装</v>
      </c>
      <c r="L24" s="80" t="s">
        <v>217</v>
      </c>
      <c r="M24" s="80"/>
      <c r="N24" s="80"/>
    </row>
    <row r="26" spans="2:14" x14ac:dyDescent="0.45">
      <c r="B26" s="93" t="s">
        <v>318</v>
      </c>
      <c r="C26" s="93"/>
      <c r="D26" s="93"/>
      <c r="E26" s="93" t="s">
        <v>320</v>
      </c>
      <c r="F26" s="93"/>
      <c r="G26" s="93"/>
      <c r="H26" s="37" t="s">
        <v>321</v>
      </c>
    </row>
    <row r="27" spans="2:14" x14ac:dyDescent="0.45">
      <c r="B27" s="97">
        <f>COUNTA(C8:D24)</f>
        <v>17</v>
      </c>
      <c r="C27" s="97"/>
      <c r="D27" s="97"/>
      <c r="E27" s="97">
        <f>COUNTIF(J8:J24,100%)</f>
        <v>0</v>
      </c>
      <c r="F27" s="97"/>
      <c r="G27" s="97"/>
      <c r="H27" s="46">
        <f>SUM(J8/(B27/1),J9/(B27/1),J10/(B27/1),J11/(B27/1),J12/(B27/1),J13/(B27/1),J14/(B27/1),J15/(B27/1),J16/(B27/1),J17/(B27/1),J18/(B27/1),J19/(B27/1),J20/(B27/1),J21/(B27/1),J22/(B27/1),J23/(B27/1),J24/(B27/1))</f>
        <v>0</v>
      </c>
    </row>
  </sheetData>
  <mergeCells count="54">
    <mergeCell ref="B7:N7"/>
    <mergeCell ref="D2:E2"/>
    <mergeCell ref="F2:G2"/>
    <mergeCell ref="H2:I2"/>
    <mergeCell ref="J2:K2"/>
    <mergeCell ref="L2:M2"/>
    <mergeCell ref="D3:E3"/>
    <mergeCell ref="F3:G3"/>
    <mergeCell ref="H3:I3"/>
    <mergeCell ref="J3:K3"/>
    <mergeCell ref="L3:M3"/>
    <mergeCell ref="B5:B6"/>
    <mergeCell ref="C5:D6"/>
    <mergeCell ref="E5:F5"/>
    <mergeCell ref="H5:K5"/>
    <mergeCell ref="L5:N6"/>
    <mergeCell ref="C8:D8"/>
    <mergeCell ref="L8:N8"/>
    <mergeCell ref="C9:D9"/>
    <mergeCell ref="L9:N9"/>
    <mergeCell ref="C10:D10"/>
    <mergeCell ref="L10:N10"/>
    <mergeCell ref="C11:D11"/>
    <mergeCell ref="L11:N11"/>
    <mergeCell ref="C12:D12"/>
    <mergeCell ref="L12:N12"/>
    <mergeCell ref="C13:D13"/>
    <mergeCell ref="L13:N13"/>
    <mergeCell ref="C14:D14"/>
    <mergeCell ref="C18:D18"/>
    <mergeCell ref="L17:N17"/>
    <mergeCell ref="L18:N18"/>
    <mergeCell ref="C19:D19"/>
    <mergeCell ref="L19:N19"/>
    <mergeCell ref="C15:D15"/>
    <mergeCell ref="L14:N14"/>
    <mergeCell ref="L15:N15"/>
    <mergeCell ref="C16:D16"/>
    <mergeCell ref="L16:N16"/>
    <mergeCell ref="C20:D20"/>
    <mergeCell ref="L20:N20"/>
    <mergeCell ref="C21:D21"/>
    <mergeCell ref="L21:N21"/>
    <mergeCell ref="C17:D17"/>
    <mergeCell ref="L22:N22"/>
    <mergeCell ref="C23:D23"/>
    <mergeCell ref="L23:N23"/>
    <mergeCell ref="C24:D24"/>
    <mergeCell ref="L24:N24"/>
    <mergeCell ref="B26:D26"/>
    <mergeCell ref="E26:G26"/>
    <mergeCell ref="B27:D27"/>
    <mergeCell ref="E27:G27"/>
    <mergeCell ref="C22:D22"/>
  </mergeCells>
  <phoneticPr fontId="1"/>
  <conditionalFormatting sqref="I8:I18">
    <cfRule type="cellIs" dxfId="802" priority="169" operator="equal">
      <formula>"危"</formula>
    </cfRule>
  </conditionalFormatting>
  <conditionalFormatting sqref="I8:I18">
    <cfRule type="cellIs" dxfId="801" priority="168" operator="equal">
      <formula>"注"</formula>
    </cfRule>
  </conditionalFormatting>
  <conditionalFormatting sqref="I8:I18">
    <cfRule type="cellIs" dxfId="800" priority="165" operator="equal">
      <formula>"終了"</formula>
    </cfRule>
    <cfRule type="cellIs" dxfId="799" priority="166" operator="equal">
      <formula>"安"</formula>
    </cfRule>
    <cfRule type="cellIs" dxfId="798" priority="167" operator="equal">
      <formula>"警"</formula>
    </cfRule>
  </conditionalFormatting>
  <conditionalFormatting sqref="H8:H18">
    <cfRule type="cellIs" dxfId="797" priority="162" operator="equal">
      <formula>"作業終了"</formula>
    </cfRule>
    <cfRule type="cellIs" dxfId="796" priority="163" operator="equal">
      <formula>"作業中"</formula>
    </cfRule>
    <cfRule type="cellIs" dxfId="795" priority="164" operator="equal">
      <formula>"待機"</formula>
    </cfRule>
  </conditionalFormatting>
  <conditionalFormatting sqref="I8:I18">
    <cfRule type="cellIs" dxfId="794" priority="161" operator="equal">
      <formula>"警"</formula>
    </cfRule>
  </conditionalFormatting>
  <conditionalFormatting sqref="I8:I18">
    <cfRule type="cellIs" dxfId="793" priority="160" operator="equal">
      <formula>"安"</formula>
    </cfRule>
  </conditionalFormatting>
  <conditionalFormatting sqref="I8:I18">
    <cfRule type="cellIs" dxfId="792" priority="159" operator="equal">
      <formula>"終了"</formula>
    </cfRule>
  </conditionalFormatting>
  <conditionalFormatting sqref="K8:K18">
    <cfRule type="cellIs" dxfId="791" priority="158" operator="equal">
      <formula>"未実装"</formula>
    </cfRule>
  </conditionalFormatting>
  <conditionalFormatting sqref="K8:K18">
    <cfRule type="cellIs" dxfId="790" priority="152" operator="equal">
      <formula>"実装完了"</formula>
    </cfRule>
    <cfRule type="cellIs" dxfId="789" priority="153" operator="equal">
      <formula>"実装中"</formula>
    </cfRule>
    <cfRule type="cellIs" dxfId="788" priority="154" operator="equal">
      <formula>"未実装"</formula>
    </cfRule>
    <cfRule type="cellIs" dxfId="787" priority="155" operator="equal">
      <formula>"実装完了"</formula>
    </cfRule>
    <cfRule type="cellIs" dxfId="786" priority="156" operator="lessThan">
      <formula>$J$8&lt;=99%</formula>
    </cfRule>
    <cfRule type="cellIs" dxfId="785" priority="157" operator="lessThan">
      <formula>$J$8&lt;=99%</formula>
    </cfRule>
  </conditionalFormatting>
  <conditionalFormatting sqref="E5:E6">
    <cfRule type="containsText" dxfId="784" priority="147" operator="containsText" text="未定">
      <formula>NOT(ISERROR(SEARCH("未定",E5)))</formula>
    </cfRule>
    <cfRule type="containsText" dxfId="783" priority="148" operator="containsText" text="館田">
      <formula>NOT(ISERROR(SEARCH("館田",E5)))</formula>
    </cfRule>
    <cfRule type="containsText" dxfId="782" priority="149" operator="containsText" text="蛯名">
      <formula>NOT(ISERROR(SEARCH("蛯名",E5)))</formula>
    </cfRule>
    <cfRule type="containsText" dxfId="781" priority="150" operator="containsText" text="圷">
      <formula>NOT(ISERROR(SEARCH("圷",E5)))</formula>
    </cfRule>
    <cfRule type="containsText" dxfId="780" priority="151" operator="containsText" text="荒谷">
      <formula>NOT(ISERROR(SEARCH("荒谷",E5)))</formula>
    </cfRule>
  </conditionalFormatting>
  <conditionalFormatting sqref="F6">
    <cfRule type="containsText" dxfId="779" priority="145" operator="containsText" text="館田">
      <formula>NOT(ISERROR(SEARCH("館田",F6)))</formula>
    </cfRule>
    <cfRule type="containsText" dxfId="778" priority="146" operator="containsText" text="蛯名">
      <formula>NOT(ISERROR(SEARCH("蛯名",F6)))</formula>
    </cfRule>
  </conditionalFormatting>
  <conditionalFormatting sqref="E5:E6">
    <cfRule type="containsText" dxfId="777" priority="144" operator="containsText" text="舘田">
      <formula>NOT(ISERROR(SEARCH("舘田",E5)))</formula>
    </cfRule>
  </conditionalFormatting>
  <conditionalFormatting sqref="E5:E6">
    <cfRule type="containsText" dxfId="776" priority="137" operator="containsText" text="有馬">
      <formula>NOT(ISERROR(SEARCH("有馬",E5)))</formula>
    </cfRule>
    <cfRule type="containsText" dxfId="775" priority="138" operator="containsText" text="有馬">
      <formula>NOT(ISERROR(SEARCH("有馬",E5)))</formula>
    </cfRule>
    <cfRule type="containsText" dxfId="774" priority="139" operator="containsText" text="石田">
      <formula>NOT(ISERROR(SEARCH("石田",E5)))</formula>
    </cfRule>
    <cfRule type="containsText" dxfId="773" priority="140" operator="containsText" text="石田">
      <formula>NOT(ISERROR(SEARCH("石田",E5)))</formula>
    </cfRule>
    <cfRule type="containsText" dxfId="772" priority="141" operator="containsText" text="横道">
      <formula>NOT(ISERROR(SEARCH("横道",E5)))</formula>
    </cfRule>
    <cfRule type="containsText" dxfId="771" priority="142" operator="containsText" text="佐藤">
      <formula>NOT(ISERROR(SEARCH("佐藤",E5)))</formula>
    </cfRule>
    <cfRule type="containsText" dxfId="770" priority="143" operator="containsText" text="未定">
      <formula>NOT(ISERROR(SEARCH("未定",E5)))</formula>
    </cfRule>
  </conditionalFormatting>
  <conditionalFormatting sqref="E5:E6">
    <cfRule type="containsText" dxfId="769" priority="136" operator="containsText" text="横道">
      <formula>NOT(ISERROR(SEARCH("横道",E5)))</formula>
    </cfRule>
  </conditionalFormatting>
  <conditionalFormatting sqref="H5:H6">
    <cfRule type="containsText" dxfId="768" priority="133" operator="containsText" text="作業終了">
      <formula>NOT(ISERROR(SEARCH("作業終了",H5)))</formula>
    </cfRule>
    <cfRule type="containsText" dxfId="767" priority="134" operator="containsText" text="作業中">
      <formula>NOT(ISERROR(SEARCH("作業中",H5)))</formula>
    </cfRule>
    <cfRule type="containsText" dxfId="766" priority="135" operator="containsText" text="待機">
      <formula>NOT(ISERROR(SEARCH("待機",H5)))</formula>
    </cfRule>
  </conditionalFormatting>
  <conditionalFormatting sqref="I6">
    <cfRule type="containsText" dxfId="765" priority="126" operator="containsText" text="注">
      <formula>NOT(ISERROR(SEARCH("注",I6)))</formula>
    </cfRule>
    <cfRule type="containsText" dxfId="764" priority="129" operator="containsText" text="警">
      <formula>NOT(ISERROR(SEARCH("警",I6)))</formula>
    </cfRule>
    <cfRule type="containsText" dxfId="763" priority="130" operator="containsText" text="安全">
      <formula>NOT(ISERROR(SEARCH("安全",I6)))</formula>
    </cfRule>
    <cfRule type="containsText" dxfId="762" priority="131" operator="containsText" text="注意">
      <formula>NOT(ISERROR(SEARCH("注意",I6)))</formula>
    </cfRule>
    <cfRule type="containsText" dxfId="761" priority="132" operator="containsText" text="警告">
      <formula>NOT(ISERROR(SEARCH("警告",I6)))</formula>
    </cfRule>
  </conditionalFormatting>
  <conditionalFormatting sqref="K6">
    <cfRule type="containsText" dxfId="760" priority="127" operator="containsText" text="不実装">
      <formula>NOT(ISERROR(SEARCH("不実装",K6)))</formula>
    </cfRule>
    <cfRule type="containsText" dxfId="759" priority="128" operator="containsText" text="実装">
      <formula>NOT(ISERROR(SEARCH("実装",K6)))</formula>
    </cfRule>
  </conditionalFormatting>
  <conditionalFormatting sqref="I6">
    <cfRule type="containsText" dxfId="758" priority="120" operator="containsText" text="安">
      <formula>NOT(ISERROR(SEARCH("安",I6)))</formula>
    </cfRule>
    <cfRule type="containsText" dxfId="757" priority="121" operator="containsText" text="安">
      <formula>NOT(ISERROR(SEARCH("安",I6)))</formula>
    </cfRule>
    <cfRule type="containsText" dxfId="756" priority="122" operator="containsText" text="安">
      <formula>NOT(ISERROR(SEARCH("安",I6)))</formula>
    </cfRule>
    <cfRule type="containsText" dxfId="755" priority="125" operator="containsText" text="安">
      <formula>NOT(ISERROR(SEARCH("安",I6)))</formula>
    </cfRule>
  </conditionalFormatting>
  <conditionalFormatting sqref="H5:H6">
    <cfRule type="containsText" dxfId="754" priority="119" operator="containsText" text="終了">
      <formula>NOT(ISERROR(SEARCH("終了",H5)))</formula>
    </cfRule>
    <cfRule type="containsText" dxfId="753" priority="123" operator="containsText" text="終了">
      <formula>NOT(ISERROR(SEARCH("終了",H5)))</formula>
    </cfRule>
    <cfRule type="containsText" dxfId="752" priority="124" operator="containsText" text="作業終了">
      <formula>NOT(ISERROR(SEARCH("作業終了",H5)))</formula>
    </cfRule>
  </conditionalFormatting>
  <conditionalFormatting sqref="K6">
    <cfRule type="containsText" dxfId="751" priority="118" operator="containsText" text="実装中">
      <formula>NOT(ISERROR(SEARCH("実装中",K6)))</formula>
    </cfRule>
  </conditionalFormatting>
  <conditionalFormatting sqref="J6">
    <cfRule type="containsText" dxfId="750" priority="115" operator="containsText" text="60">
      <formula>NOT(ISERROR(SEARCH("60",J6)))</formula>
    </cfRule>
    <cfRule type="containsText" dxfId="749" priority="116" operator="containsText" text="30">
      <formula>NOT(ISERROR(SEARCH("30",J6)))</formula>
    </cfRule>
    <cfRule type="containsText" dxfId="748" priority="117" operator="containsText" text="30％">
      <formula>NOT(ISERROR(SEARCH("30％",J6)))</formula>
    </cfRule>
  </conditionalFormatting>
  <conditionalFormatting sqref="I19">
    <cfRule type="cellIs" dxfId="747" priority="114" operator="equal">
      <formula>"危"</formula>
    </cfRule>
  </conditionalFormatting>
  <conditionalFormatting sqref="I19">
    <cfRule type="cellIs" dxfId="746" priority="113" operator="equal">
      <formula>"注"</formula>
    </cfRule>
  </conditionalFormatting>
  <conditionalFormatting sqref="I19">
    <cfRule type="cellIs" dxfId="745" priority="110" operator="equal">
      <formula>"終了"</formula>
    </cfRule>
    <cfRule type="cellIs" dxfId="744" priority="111" operator="equal">
      <formula>"安"</formula>
    </cfRule>
    <cfRule type="cellIs" dxfId="743" priority="112" operator="equal">
      <formula>"警"</formula>
    </cfRule>
  </conditionalFormatting>
  <conditionalFormatting sqref="H19">
    <cfRule type="cellIs" dxfId="742" priority="107" operator="equal">
      <formula>"作業終了"</formula>
    </cfRule>
    <cfRule type="cellIs" dxfId="741" priority="108" operator="equal">
      <formula>"作業中"</formula>
    </cfRule>
    <cfRule type="cellIs" dxfId="740" priority="109" operator="equal">
      <formula>"待機"</formula>
    </cfRule>
  </conditionalFormatting>
  <conditionalFormatting sqref="I19">
    <cfRule type="cellIs" dxfId="739" priority="106" operator="equal">
      <formula>"警"</formula>
    </cfRule>
  </conditionalFormatting>
  <conditionalFormatting sqref="I19">
    <cfRule type="cellIs" dxfId="738" priority="105" operator="equal">
      <formula>"安"</formula>
    </cfRule>
  </conditionalFormatting>
  <conditionalFormatting sqref="I19">
    <cfRule type="cellIs" dxfId="737" priority="104" operator="equal">
      <formula>"終了"</formula>
    </cfRule>
  </conditionalFormatting>
  <conditionalFormatting sqref="K19">
    <cfRule type="cellIs" dxfId="736" priority="103" operator="equal">
      <formula>"未実装"</formula>
    </cfRule>
  </conditionalFormatting>
  <conditionalFormatting sqref="K19">
    <cfRule type="cellIs" dxfId="735" priority="97" operator="equal">
      <formula>"実装完了"</formula>
    </cfRule>
    <cfRule type="cellIs" dxfId="734" priority="98" operator="equal">
      <formula>"実装中"</formula>
    </cfRule>
    <cfRule type="cellIs" dxfId="733" priority="99" operator="equal">
      <formula>"未実装"</formula>
    </cfRule>
    <cfRule type="cellIs" dxfId="732" priority="100" operator="equal">
      <formula>"実装完了"</formula>
    </cfRule>
    <cfRule type="cellIs" dxfId="731" priority="101" operator="lessThan">
      <formula>$J$8&lt;=99%</formula>
    </cfRule>
    <cfRule type="cellIs" dxfId="730" priority="102" operator="lessThan">
      <formula>$J$8&lt;=99%</formula>
    </cfRule>
  </conditionalFormatting>
  <conditionalFormatting sqref="I20">
    <cfRule type="cellIs" dxfId="729" priority="96" operator="equal">
      <formula>"危"</formula>
    </cfRule>
  </conditionalFormatting>
  <conditionalFormatting sqref="I20">
    <cfRule type="cellIs" dxfId="728" priority="95" operator="equal">
      <formula>"注"</formula>
    </cfRule>
  </conditionalFormatting>
  <conditionalFormatting sqref="I20">
    <cfRule type="cellIs" dxfId="727" priority="92" operator="equal">
      <formula>"終了"</formula>
    </cfRule>
    <cfRule type="cellIs" dxfId="726" priority="93" operator="equal">
      <formula>"安"</formula>
    </cfRule>
    <cfRule type="cellIs" dxfId="725" priority="94" operator="equal">
      <formula>"警"</formula>
    </cfRule>
  </conditionalFormatting>
  <conditionalFormatting sqref="H20">
    <cfRule type="cellIs" dxfId="724" priority="89" operator="equal">
      <formula>"作業終了"</formula>
    </cfRule>
    <cfRule type="cellIs" dxfId="723" priority="90" operator="equal">
      <formula>"作業中"</formula>
    </cfRule>
    <cfRule type="cellIs" dxfId="722" priority="91" operator="equal">
      <formula>"待機"</formula>
    </cfRule>
  </conditionalFormatting>
  <conditionalFormatting sqref="I20">
    <cfRule type="cellIs" dxfId="721" priority="88" operator="equal">
      <formula>"警"</formula>
    </cfRule>
  </conditionalFormatting>
  <conditionalFormatting sqref="I20">
    <cfRule type="cellIs" dxfId="720" priority="87" operator="equal">
      <formula>"安"</formula>
    </cfRule>
  </conditionalFormatting>
  <conditionalFormatting sqref="I20">
    <cfRule type="cellIs" dxfId="719" priority="86" operator="equal">
      <formula>"終了"</formula>
    </cfRule>
  </conditionalFormatting>
  <conditionalFormatting sqref="K20">
    <cfRule type="cellIs" dxfId="718" priority="85" operator="equal">
      <formula>"未実装"</formula>
    </cfRule>
  </conditionalFormatting>
  <conditionalFormatting sqref="K20">
    <cfRule type="cellIs" dxfId="717" priority="79" operator="equal">
      <formula>"実装完了"</formula>
    </cfRule>
    <cfRule type="cellIs" dxfId="716" priority="80" operator="equal">
      <formula>"実装中"</formula>
    </cfRule>
    <cfRule type="cellIs" dxfId="715" priority="81" operator="equal">
      <formula>"未実装"</formula>
    </cfRule>
    <cfRule type="cellIs" dxfId="714" priority="82" operator="equal">
      <formula>"実装完了"</formula>
    </cfRule>
    <cfRule type="cellIs" dxfId="713" priority="83" operator="lessThan">
      <formula>$J$8&lt;=99%</formula>
    </cfRule>
    <cfRule type="cellIs" dxfId="712" priority="84" operator="lessThan">
      <formula>$J$8&lt;=99%</formula>
    </cfRule>
  </conditionalFormatting>
  <conditionalFormatting sqref="I21">
    <cfRule type="cellIs" dxfId="711" priority="78" operator="equal">
      <formula>"危"</formula>
    </cfRule>
  </conditionalFormatting>
  <conditionalFormatting sqref="I21">
    <cfRule type="cellIs" dxfId="710" priority="77" operator="equal">
      <formula>"注"</formula>
    </cfRule>
  </conditionalFormatting>
  <conditionalFormatting sqref="I21">
    <cfRule type="cellIs" dxfId="709" priority="74" operator="equal">
      <formula>"終了"</formula>
    </cfRule>
    <cfRule type="cellIs" dxfId="708" priority="75" operator="equal">
      <formula>"安"</formula>
    </cfRule>
    <cfRule type="cellIs" dxfId="707" priority="76" operator="equal">
      <formula>"警"</formula>
    </cfRule>
  </conditionalFormatting>
  <conditionalFormatting sqref="H21">
    <cfRule type="cellIs" dxfId="706" priority="71" operator="equal">
      <formula>"作業終了"</formula>
    </cfRule>
    <cfRule type="cellIs" dxfId="705" priority="72" operator="equal">
      <formula>"作業中"</formula>
    </cfRule>
    <cfRule type="cellIs" dxfId="704" priority="73" operator="equal">
      <formula>"待機"</formula>
    </cfRule>
  </conditionalFormatting>
  <conditionalFormatting sqref="I21">
    <cfRule type="cellIs" dxfId="703" priority="70" operator="equal">
      <formula>"警"</formula>
    </cfRule>
  </conditionalFormatting>
  <conditionalFormatting sqref="I21">
    <cfRule type="cellIs" dxfId="702" priority="69" operator="equal">
      <formula>"安"</formula>
    </cfRule>
  </conditionalFormatting>
  <conditionalFormatting sqref="I21">
    <cfRule type="cellIs" dxfId="701" priority="68" operator="equal">
      <formula>"終了"</formula>
    </cfRule>
  </conditionalFormatting>
  <conditionalFormatting sqref="K21">
    <cfRule type="cellIs" dxfId="700" priority="67" operator="equal">
      <formula>"未実装"</formula>
    </cfRule>
  </conditionalFormatting>
  <conditionalFormatting sqref="K21">
    <cfRule type="cellIs" dxfId="699" priority="61" operator="equal">
      <formula>"実装完了"</formula>
    </cfRule>
    <cfRule type="cellIs" dxfId="698" priority="62" operator="equal">
      <formula>"実装中"</formula>
    </cfRule>
    <cfRule type="cellIs" dxfId="697" priority="63" operator="equal">
      <formula>"未実装"</formula>
    </cfRule>
    <cfRule type="cellIs" dxfId="696" priority="64" operator="equal">
      <formula>"実装完了"</formula>
    </cfRule>
    <cfRule type="cellIs" dxfId="695" priority="65" operator="lessThan">
      <formula>$J$8&lt;=99%</formula>
    </cfRule>
    <cfRule type="cellIs" dxfId="694" priority="66" operator="lessThan">
      <formula>$J$8&lt;=99%</formula>
    </cfRule>
  </conditionalFormatting>
  <conditionalFormatting sqref="I22">
    <cfRule type="cellIs" dxfId="693" priority="60" operator="equal">
      <formula>"危"</formula>
    </cfRule>
  </conditionalFormatting>
  <conditionalFormatting sqref="I22">
    <cfRule type="cellIs" dxfId="692" priority="59" operator="equal">
      <formula>"注"</formula>
    </cfRule>
  </conditionalFormatting>
  <conditionalFormatting sqref="I22">
    <cfRule type="cellIs" dxfId="691" priority="56" operator="equal">
      <formula>"終了"</formula>
    </cfRule>
    <cfRule type="cellIs" dxfId="690" priority="57" operator="equal">
      <formula>"安"</formula>
    </cfRule>
    <cfRule type="cellIs" dxfId="689" priority="58" operator="equal">
      <formula>"警"</formula>
    </cfRule>
  </conditionalFormatting>
  <conditionalFormatting sqref="H22">
    <cfRule type="cellIs" dxfId="688" priority="53" operator="equal">
      <formula>"作業終了"</formula>
    </cfRule>
    <cfRule type="cellIs" dxfId="687" priority="54" operator="equal">
      <formula>"作業中"</formula>
    </cfRule>
    <cfRule type="cellIs" dxfId="686" priority="55" operator="equal">
      <formula>"待機"</formula>
    </cfRule>
  </conditionalFormatting>
  <conditionalFormatting sqref="I22">
    <cfRule type="cellIs" dxfId="685" priority="52" operator="equal">
      <formula>"警"</formula>
    </cfRule>
  </conditionalFormatting>
  <conditionalFormatting sqref="I22">
    <cfRule type="cellIs" dxfId="684" priority="51" operator="equal">
      <formula>"安"</formula>
    </cfRule>
  </conditionalFormatting>
  <conditionalFormatting sqref="I22">
    <cfRule type="cellIs" dxfId="683" priority="50" operator="equal">
      <formula>"終了"</formula>
    </cfRule>
  </conditionalFormatting>
  <conditionalFormatting sqref="K22">
    <cfRule type="cellIs" dxfId="682" priority="49" operator="equal">
      <formula>"未実装"</formula>
    </cfRule>
  </conditionalFormatting>
  <conditionalFormatting sqref="K22">
    <cfRule type="cellIs" dxfId="681" priority="43" operator="equal">
      <formula>"実装完了"</formula>
    </cfRule>
    <cfRule type="cellIs" dxfId="680" priority="44" operator="equal">
      <formula>"実装中"</formula>
    </cfRule>
    <cfRule type="cellIs" dxfId="679" priority="45" operator="equal">
      <formula>"未実装"</formula>
    </cfRule>
    <cfRule type="cellIs" dxfId="678" priority="46" operator="equal">
      <formula>"実装完了"</formula>
    </cfRule>
    <cfRule type="cellIs" dxfId="677" priority="47" operator="lessThan">
      <formula>$J$8&lt;=99%</formula>
    </cfRule>
    <cfRule type="cellIs" dxfId="676" priority="48" operator="lessThan">
      <formula>$J$8&lt;=99%</formula>
    </cfRule>
  </conditionalFormatting>
  <conditionalFormatting sqref="I23">
    <cfRule type="cellIs" dxfId="675" priority="42" operator="equal">
      <formula>"危"</formula>
    </cfRule>
  </conditionalFormatting>
  <conditionalFormatting sqref="I23">
    <cfRule type="cellIs" dxfId="674" priority="41" operator="equal">
      <formula>"注"</formula>
    </cfRule>
  </conditionalFormatting>
  <conditionalFormatting sqref="I23">
    <cfRule type="cellIs" dxfId="673" priority="38" operator="equal">
      <formula>"終了"</formula>
    </cfRule>
    <cfRule type="cellIs" dxfId="672" priority="39" operator="equal">
      <formula>"安"</formula>
    </cfRule>
    <cfRule type="cellIs" dxfId="671" priority="40" operator="equal">
      <formula>"警"</formula>
    </cfRule>
  </conditionalFormatting>
  <conditionalFormatting sqref="H23">
    <cfRule type="cellIs" dxfId="670" priority="35" operator="equal">
      <formula>"作業終了"</formula>
    </cfRule>
    <cfRule type="cellIs" dxfId="669" priority="36" operator="equal">
      <formula>"作業中"</formula>
    </cfRule>
    <cfRule type="cellIs" dxfId="668" priority="37" operator="equal">
      <formula>"待機"</formula>
    </cfRule>
  </conditionalFormatting>
  <conditionalFormatting sqref="I23">
    <cfRule type="cellIs" dxfId="667" priority="34" operator="equal">
      <formula>"警"</formula>
    </cfRule>
  </conditionalFormatting>
  <conditionalFormatting sqref="I23">
    <cfRule type="cellIs" dxfId="666" priority="33" operator="equal">
      <formula>"安"</formula>
    </cfRule>
  </conditionalFormatting>
  <conditionalFormatting sqref="I23">
    <cfRule type="cellIs" dxfId="665" priority="32" operator="equal">
      <formula>"終了"</formula>
    </cfRule>
  </conditionalFormatting>
  <conditionalFormatting sqref="K23">
    <cfRule type="cellIs" dxfId="664" priority="31" operator="equal">
      <formula>"未実装"</formula>
    </cfRule>
  </conditionalFormatting>
  <conditionalFormatting sqref="K23">
    <cfRule type="cellIs" dxfId="663" priority="25" operator="equal">
      <formula>"実装完了"</formula>
    </cfRule>
    <cfRule type="cellIs" dxfId="662" priority="26" operator="equal">
      <formula>"実装中"</formula>
    </cfRule>
    <cfRule type="cellIs" dxfId="661" priority="27" operator="equal">
      <formula>"未実装"</formula>
    </cfRule>
    <cfRule type="cellIs" dxfId="660" priority="28" operator="equal">
      <formula>"実装完了"</formula>
    </cfRule>
    <cfRule type="cellIs" dxfId="659" priority="29" operator="lessThan">
      <formula>$J$8&lt;=99%</formula>
    </cfRule>
    <cfRule type="cellIs" dxfId="658" priority="30" operator="lessThan">
      <formula>$J$8&lt;=99%</formula>
    </cfRule>
  </conditionalFormatting>
  <conditionalFormatting sqref="I24">
    <cfRule type="cellIs" dxfId="657" priority="24" operator="equal">
      <formula>"危"</formula>
    </cfRule>
  </conditionalFormatting>
  <conditionalFormatting sqref="I24">
    <cfRule type="cellIs" dxfId="656" priority="23" operator="equal">
      <formula>"注"</formula>
    </cfRule>
  </conditionalFormatting>
  <conditionalFormatting sqref="I24">
    <cfRule type="cellIs" dxfId="655" priority="20" operator="equal">
      <formula>"終了"</formula>
    </cfRule>
    <cfRule type="cellIs" dxfId="654" priority="21" operator="equal">
      <formula>"安"</formula>
    </cfRule>
    <cfRule type="cellIs" dxfId="653" priority="22" operator="equal">
      <formula>"警"</formula>
    </cfRule>
  </conditionalFormatting>
  <conditionalFormatting sqref="H24">
    <cfRule type="cellIs" dxfId="652" priority="17" operator="equal">
      <formula>"作業終了"</formula>
    </cfRule>
    <cfRule type="cellIs" dxfId="651" priority="18" operator="equal">
      <formula>"作業中"</formula>
    </cfRule>
    <cfRule type="cellIs" dxfId="650" priority="19" operator="equal">
      <formula>"待機"</formula>
    </cfRule>
  </conditionalFormatting>
  <conditionalFormatting sqref="I24">
    <cfRule type="cellIs" dxfId="649" priority="16" operator="equal">
      <formula>"警"</formula>
    </cfRule>
  </conditionalFormatting>
  <conditionalFormatting sqref="I24">
    <cfRule type="cellIs" dxfId="648" priority="15" operator="equal">
      <formula>"安"</formula>
    </cfRule>
  </conditionalFormatting>
  <conditionalFormatting sqref="I24">
    <cfRule type="cellIs" dxfId="647" priority="14" operator="equal">
      <formula>"終了"</formula>
    </cfRule>
  </conditionalFormatting>
  <conditionalFormatting sqref="K24">
    <cfRule type="cellIs" dxfId="646" priority="13" operator="equal">
      <formula>"未実装"</formula>
    </cfRule>
  </conditionalFormatting>
  <conditionalFormatting sqref="K24">
    <cfRule type="cellIs" dxfId="645" priority="7" operator="equal">
      <formula>"実装完了"</formula>
    </cfRule>
    <cfRule type="cellIs" dxfId="644" priority="8" operator="equal">
      <formula>"実装中"</formula>
    </cfRule>
    <cfRule type="cellIs" dxfId="643" priority="9" operator="equal">
      <formula>"未実装"</formula>
    </cfRule>
    <cfRule type="cellIs" dxfId="642" priority="10" operator="equal">
      <formula>"実装完了"</formula>
    </cfRule>
    <cfRule type="cellIs" dxfId="641" priority="11" operator="lessThan">
      <formula>$J$8&lt;=99%</formula>
    </cfRule>
    <cfRule type="cellIs" dxfId="640" priority="12" operator="lessThan">
      <formula>$J$8&lt;=99%</formula>
    </cfRule>
  </conditionalFormatting>
  <conditionalFormatting sqref="H27">
    <cfRule type="cellIs" dxfId="639" priority="1" operator="equal">
      <formula>"作業終了"</formula>
    </cfRule>
    <cfRule type="cellIs" dxfId="638" priority="2" operator="equal">
      <formula>"作業中"</formula>
    </cfRule>
    <cfRule type="cellIs" dxfId="637" priority="3" operator="equal">
      <formula>"待機"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データ管理!$I$3:$I$4</xm:f>
          </x14:formula1>
          <xm:sqref>B8:B24</xm:sqref>
        </x14:dataValidation>
        <x14:dataValidation type="list" allowBlank="1" showInputMessage="1" showErrorMessage="1">
          <x14:formula1>
            <xm:f>データ管理!$C$3:$C$12</xm:f>
          </x14:formula1>
          <xm:sqref>E8:F24</xm:sqref>
        </x14:dataValidation>
        <x14:dataValidation type="list" allowBlank="1" showInputMessage="1" showErrorMessage="1">
          <x14:formula1>
            <xm:f>データ管理!$E$3:$E$7</xm:f>
          </x14:formula1>
          <xm:sqref>J8:J24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opLeftCell="A13" workbookViewId="0">
      <selection activeCell="H26" sqref="H26"/>
    </sheetView>
  </sheetViews>
  <sheetFormatPr defaultRowHeight="18" x14ac:dyDescent="0.45"/>
  <cols>
    <col min="1" max="1" width="3.69921875" customWidth="1"/>
    <col min="2" max="2" width="5.59765625" customWidth="1"/>
    <col min="3" max="14" width="11.09765625" customWidth="1"/>
    <col min="15" max="21" width="11.796875" customWidth="1"/>
  </cols>
  <sheetData>
    <row r="1" spans="2:14" ht="18.600000000000001" thickBot="1" x14ac:dyDescent="0.5"/>
    <row r="2" spans="2:14" x14ac:dyDescent="0.45">
      <c r="B2" s="15"/>
      <c r="C2" s="31" t="s">
        <v>20</v>
      </c>
      <c r="D2" s="85" t="s">
        <v>0</v>
      </c>
      <c r="E2" s="83"/>
      <c r="F2" s="83" t="s">
        <v>2</v>
      </c>
      <c r="G2" s="83"/>
      <c r="H2" s="83" t="s">
        <v>1</v>
      </c>
      <c r="I2" s="83"/>
      <c r="J2" s="83" t="s">
        <v>3</v>
      </c>
      <c r="K2" s="83"/>
      <c r="L2" s="83" t="s">
        <v>8</v>
      </c>
      <c r="M2" s="84"/>
    </row>
    <row r="3" spans="2:14" ht="18.600000000000001" thickBot="1" x14ac:dyDescent="0.5">
      <c r="B3" s="12" t="s">
        <v>4</v>
      </c>
      <c r="C3" s="32">
        <f ca="1">TODAY()</f>
        <v>43756</v>
      </c>
      <c r="D3" s="86" t="s">
        <v>5</v>
      </c>
      <c r="E3" s="81"/>
      <c r="F3" s="81" t="s">
        <v>6</v>
      </c>
      <c r="G3" s="81"/>
      <c r="H3" s="81" t="s">
        <v>7</v>
      </c>
      <c r="I3" s="81"/>
      <c r="J3" s="81" t="s">
        <v>10</v>
      </c>
      <c r="K3" s="81"/>
      <c r="L3" s="81" t="s">
        <v>9</v>
      </c>
      <c r="M3" s="82"/>
    </row>
    <row r="5" spans="2:14" x14ac:dyDescent="0.45">
      <c r="B5" s="87" t="s">
        <v>131</v>
      </c>
      <c r="C5" s="87" t="s">
        <v>11</v>
      </c>
      <c r="D5" s="87"/>
      <c r="E5" s="87" t="s">
        <v>12</v>
      </c>
      <c r="F5" s="87"/>
      <c r="G5" s="37"/>
      <c r="H5" s="87" t="s">
        <v>13</v>
      </c>
      <c r="I5" s="87"/>
      <c r="J5" s="87"/>
      <c r="K5" s="87"/>
      <c r="L5" s="87" t="s">
        <v>58</v>
      </c>
      <c r="M5" s="87"/>
      <c r="N5" s="87"/>
    </row>
    <row r="6" spans="2:14" x14ac:dyDescent="0.45">
      <c r="B6" s="87"/>
      <c r="C6" s="87"/>
      <c r="D6" s="87"/>
      <c r="E6" s="37" t="s">
        <v>14</v>
      </c>
      <c r="F6" s="37" t="s">
        <v>15</v>
      </c>
      <c r="G6" s="37" t="s">
        <v>16</v>
      </c>
      <c r="H6" s="37" t="s">
        <v>17</v>
      </c>
      <c r="I6" s="37" t="s">
        <v>18</v>
      </c>
      <c r="J6" s="37" t="s">
        <v>19</v>
      </c>
      <c r="K6" s="37" t="s">
        <v>60</v>
      </c>
      <c r="L6" s="87"/>
      <c r="M6" s="87"/>
      <c r="N6" s="87"/>
    </row>
    <row r="7" spans="2:14" x14ac:dyDescent="0.45">
      <c r="B7" s="88" t="s">
        <v>218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9"/>
    </row>
    <row r="8" spans="2:14" x14ac:dyDescent="0.45">
      <c r="B8" s="30" t="s">
        <v>134</v>
      </c>
      <c r="C8" s="80" t="s">
        <v>219</v>
      </c>
      <c r="D8" s="80"/>
      <c r="E8" s="30"/>
      <c r="F8" s="30"/>
      <c r="G8" s="30" t="s">
        <v>40</v>
      </c>
      <c r="H8" s="30" t="str">
        <f t="shared" ref="H8:H23" si="0">IF(J8&lt;=24%,"待機",IF(J8&lt;=99%,"作業中",IF(J8&gt;=100%,"作業終了","　")))</f>
        <v>待機</v>
      </c>
      <c r="I8" s="30" t="str">
        <f t="shared" ref="I8:I23" si="1">IF(J8 &lt;= 0,"危", IF(J8 &lt;= 25%,"警",IF(J8&lt;=50%,"注",IF(J8&lt;=75%,"安","終了"))))</f>
        <v>危</v>
      </c>
      <c r="J8" s="4">
        <v>0</v>
      </c>
      <c r="K8" s="30" t="str">
        <f>IF(J8 &lt;= 0%,"未実装",IF(J8 &lt;= 99%,"実装中",IF(J8= 100%,"実装完了","")))</f>
        <v>未実装</v>
      </c>
      <c r="L8" s="80" t="s">
        <v>223</v>
      </c>
      <c r="M8" s="80"/>
      <c r="N8" s="80"/>
    </row>
    <row r="9" spans="2:14" x14ac:dyDescent="0.45">
      <c r="B9" s="30" t="s">
        <v>134</v>
      </c>
      <c r="C9" s="80" t="s">
        <v>220</v>
      </c>
      <c r="D9" s="80"/>
      <c r="E9" s="30"/>
      <c r="F9" s="30"/>
      <c r="G9" s="30" t="s">
        <v>40</v>
      </c>
      <c r="H9" s="30" t="str">
        <f t="shared" si="0"/>
        <v>待機</v>
      </c>
      <c r="I9" s="30" t="str">
        <f t="shared" si="1"/>
        <v>危</v>
      </c>
      <c r="J9" s="4">
        <v>0</v>
      </c>
      <c r="K9" s="30" t="str">
        <f t="shared" ref="K9:K23" si="2">IF(J9 &lt;= 0%,"未実装",IF(J9 &lt;= 99%,"実装中",IF(J9= 100%,"実装完了","")))</f>
        <v>未実装</v>
      </c>
      <c r="L9" s="80" t="s">
        <v>224</v>
      </c>
      <c r="M9" s="80"/>
      <c r="N9" s="80"/>
    </row>
    <row r="10" spans="2:14" x14ac:dyDescent="0.45">
      <c r="B10" s="30" t="s">
        <v>134</v>
      </c>
      <c r="C10" s="91" t="s">
        <v>221</v>
      </c>
      <c r="D10" s="61"/>
      <c r="E10" s="30"/>
      <c r="F10" s="30"/>
      <c r="G10" s="30" t="s">
        <v>40</v>
      </c>
      <c r="H10" s="30" t="str">
        <f t="shared" si="0"/>
        <v>待機</v>
      </c>
      <c r="I10" s="30" t="str">
        <f t="shared" si="1"/>
        <v>危</v>
      </c>
      <c r="J10" s="4">
        <v>0</v>
      </c>
      <c r="K10" s="30" t="str">
        <f t="shared" si="2"/>
        <v>未実装</v>
      </c>
      <c r="L10" s="80"/>
      <c r="M10" s="80"/>
      <c r="N10" s="80"/>
    </row>
    <row r="11" spans="2:14" x14ac:dyDescent="0.45">
      <c r="B11" s="30" t="s">
        <v>134</v>
      </c>
      <c r="C11" s="91" t="s">
        <v>222</v>
      </c>
      <c r="D11" s="61"/>
      <c r="E11" s="30"/>
      <c r="F11" s="30"/>
      <c r="G11" s="30" t="s">
        <v>40</v>
      </c>
      <c r="H11" s="30" t="str">
        <f t="shared" si="0"/>
        <v>待機</v>
      </c>
      <c r="I11" s="30" t="str">
        <f t="shared" si="1"/>
        <v>危</v>
      </c>
      <c r="J11" s="4">
        <v>0</v>
      </c>
      <c r="K11" s="30" t="str">
        <f t="shared" si="2"/>
        <v>未実装</v>
      </c>
      <c r="L11" s="80" t="s">
        <v>225</v>
      </c>
      <c r="M11" s="80"/>
      <c r="N11" s="80"/>
    </row>
    <row r="12" spans="2:14" x14ac:dyDescent="0.45">
      <c r="B12" s="30" t="s">
        <v>134</v>
      </c>
      <c r="C12" s="80" t="s">
        <v>198</v>
      </c>
      <c r="D12" s="80"/>
      <c r="E12" s="30"/>
      <c r="F12" s="30"/>
      <c r="G12" s="30" t="s">
        <v>40</v>
      </c>
      <c r="H12" s="30" t="str">
        <f t="shared" si="0"/>
        <v>待機</v>
      </c>
      <c r="I12" s="30" t="str">
        <f t="shared" si="1"/>
        <v>危</v>
      </c>
      <c r="J12" s="4">
        <v>0</v>
      </c>
      <c r="K12" s="30" t="str">
        <f t="shared" si="2"/>
        <v>未実装</v>
      </c>
      <c r="L12" s="80"/>
      <c r="M12" s="80"/>
      <c r="N12" s="80"/>
    </row>
    <row r="13" spans="2:14" x14ac:dyDescent="0.45">
      <c r="B13" s="30" t="s">
        <v>134</v>
      </c>
      <c r="C13" s="91" t="s">
        <v>205</v>
      </c>
      <c r="D13" s="61"/>
      <c r="E13" s="30"/>
      <c r="F13" s="30"/>
      <c r="G13" s="30" t="s">
        <v>40</v>
      </c>
      <c r="H13" s="30" t="str">
        <f t="shared" si="0"/>
        <v>待機</v>
      </c>
      <c r="I13" s="30" t="str">
        <f t="shared" si="1"/>
        <v>危</v>
      </c>
      <c r="J13" s="4">
        <v>0</v>
      </c>
      <c r="K13" s="30" t="str">
        <f t="shared" si="2"/>
        <v>未実装</v>
      </c>
      <c r="L13" s="80" t="s">
        <v>226</v>
      </c>
      <c r="M13" s="80"/>
      <c r="N13" s="80"/>
    </row>
    <row r="14" spans="2:14" x14ac:dyDescent="0.45">
      <c r="B14" s="30" t="s">
        <v>134</v>
      </c>
      <c r="C14" s="80" t="s">
        <v>199</v>
      </c>
      <c r="D14" s="80"/>
      <c r="E14" s="30"/>
      <c r="F14" s="30"/>
      <c r="G14" s="30" t="s">
        <v>40</v>
      </c>
      <c r="H14" s="30" t="str">
        <f t="shared" si="0"/>
        <v>待機</v>
      </c>
      <c r="I14" s="30" t="str">
        <f t="shared" si="1"/>
        <v>危</v>
      </c>
      <c r="J14" s="4">
        <v>0</v>
      </c>
      <c r="K14" s="30" t="str">
        <f t="shared" si="2"/>
        <v>未実装</v>
      </c>
      <c r="L14" s="80"/>
      <c r="M14" s="80"/>
      <c r="N14" s="80"/>
    </row>
    <row r="15" spans="2:14" x14ac:dyDescent="0.45">
      <c r="B15" s="30" t="s">
        <v>134</v>
      </c>
      <c r="C15" s="91" t="s">
        <v>206</v>
      </c>
      <c r="D15" s="61"/>
      <c r="E15" s="30"/>
      <c r="F15" s="30"/>
      <c r="G15" s="30" t="s">
        <v>40</v>
      </c>
      <c r="H15" s="30" t="str">
        <f t="shared" si="0"/>
        <v>待機</v>
      </c>
      <c r="I15" s="30" t="str">
        <f t="shared" si="1"/>
        <v>危</v>
      </c>
      <c r="J15" s="4">
        <v>0</v>
      </c>
      <c r="K15" s="30" t="str">
        <f t="shared" si="2"/>
        <v>未実装</v>
      </c>
      <c r="L15" s="80"/>
      <c r="M15" s="80"/>
      <c r="N15" s="80"/>
    </row>
    <row r="16" spans="2:14" x14ac:dyDescent="0.45">
      <c r="B16" s="30" t="s">
        <v>134</v>
      </c>
      <c r="C16" s="91" t="s">
        <v>200</v>
      </c>
      <c r="D16" s="61"/>
      <c r="E16" s="30"/>
      <c r="F16" s="30"/>
      <c r="G16" s="30" t="s">
        <v>40</v>
      </c>
      <c r="H16" s="30" t="str">
        <f t="shared" si="0"/>
        <v>待機</v>
      </c>
      <c r="I16" s="30" t="str">
        <f t="shared" si="1"/>
        <v>危</v>
      </c>
      <c r="J16" s="4">
        <v>0</v>
      </c>
      <c r="K16" s="30" t="str">
        <f t="shared" si="2"/>
        <v>未実装</v>
      </c>
      <c r="L16" s="80"/>
      <c r="M16" s="80"/>
      <c r="N16" s="80"/>
    </row>
    <row r="17" spans="2:14" x14ac:dyDescent="0.45">
      <c r="B17" s="30" t="s">
        <v>134</v>
      </c>
      <c r="C17" s="80" t="s">
        <v>201</v>
      </c>
      <c r="D17" s="80"/>
      <c r="E17" s="30"/>
      <c r="F17" s="30"/>
      <c r="G17" s="30" t="s">
        <v>40</v>
      </c>
      <c r="H17" s="30" t="str">
        <f t="shared" si="0"/>
        <v>待機</v>
      </c>
      <c r="I17" s="30" t="str">
        <f t="shared" si="1"/>
        <v>危</v>
      </c>
      <c r="J17" s="4">
        <v>0</v>
      </c>
      <c r="K17" s="30" t="str">
        <f t="shared" si="2"/>
        <v>未実装</v>
      </c>
      <c r="L17" s="80"/>
      <c r="M17" s="80"/>
      <c r="N17" s="80"/>
    </row>
    <row r="18" spans="2:14" x14ac:dyDescent="0.45">
      <c r="B18" s="30" t="s">
        <v>134</v>
      </c>
      <c r="C18" s="91" t="s">
        <v>202</v>
      </c>
      <c r="D18" s="61"/>
      <c r="E18" s="30"/>
      <c r="F18" s="30"/>
      <c r="G18" s="30" t="s">
        <v>40</v>
      </c>
      <c r="H18" s="30" t="str">
        <f t="shared" si="0"/>
        <v>待機</v>
      </c>
      <c r="I18" s="30" t="str">
        <f t="shared" si="1"/>
        <v>危</v>
      </c>
      <c r="J18" s="4">
        <v>0</v>
      </c>
      <c r="K18" s="30" t="str">
        <f t="shared" si="2"/>
        <v>未実装</v>
      </c>
      <c r="L18" s="80"/>
      <c r="M18" s="80"/>
      <c r="N18" s="80"/>
    </row>
    <row r="19" spans="2:14" x14ac:dyDescent="0.45">
      <c r="B19" s="30" t="s">
        <v>134</v>
      </c>
      <c r="C19" s="91" t="s">
        <v>203</v>
      </c>
      <c r="D19" s="61"/>
      <c r="E19" s="30"/>
      <c r="F19" s="30"/>
      <c r="G19" s="30" t="s">
        <v>40</v>
      </c>
      <c r="H19" s="30" t="str">
        <f t="shared" si="0"/>
        <v>待機</v>
      </c>
      <c r="I19" s="30" t="str">
        <f t="shared" si="1"/>
        <v>危</v>
      </c>
      <c r="J19" s="4">
        <v>0</v>
      </c>
      <c r="K19" s="30" t="str">
        <f t="shared" si="2"/>
        <v>未実装</v>
      </c>
      <c r="L19" s="80" t="s">
        <v>213</v>
      </c>
      <c r="M19" s="80"/>
      <c r="N19" s="80"/>
    </row>
    <row r="20" spans="2:14" x14ac:dyDescent="0.45">
      <c r="B20" s="30" t="s">
        <v>134</v>
      </c>
      <c r="C20" s="91" t="s">
        <v>204</v>
      </c>
      <c r="D20" s="61"/>
      <c r="E20" s="30"/>
      <c r="F20" s="30"/>
      <c r="G20" s="30" t="s">
        <v>40</v>
      </c>
      <c r="H20" s="30" t="str">
        <f t="shared" si="0"/>
        <v>待機</v>
      </c>
      <c r="I20" s="30" t="str">
        <f t="shared" si="1"/>
        <v>危</v>
      </c>
      <c r="J20" s="4">
        <v>0</v>
      </c>
      <c r="K20" s="30" t="str">
        <f t="shared" si="2"/>
        <v>未実装</v>
      </c>
      <c r="L20" s="80" t="s">
        <v>214</v>
      </c>
      <c r="M20" s="80"/>
      <c r="N20" s="80"/>
    </row>
    <row r="21" spans="2:14" x14ac:dyDescent="0.45">
      <c r="B21" s="30" t="s">
        <v>134</v>
      </c>
      <c r="C21" s="91" t="s">
        <v>207</v>
      </c>
      <c r="D21" s="61"/>
      <c r="E21" s="30"/>
      <c r="F21" s="30"/>
      <c r="G21" s="30" t="s">
        <v>40</v>
      </c>
      <c r="H21" s="30" t="str">
        <f t="shared" si="0"/>
        <v>待機</v>
      </c>
      <c r="I21" s="30" t="str">
        <f t="shared" si="1"/>
        <v>危</v>
      </c>
      <c r="J21" s="4">
        <v>0</v>
      </c>
      <c r="K21" s="30" t="str">
        <f t="shared" si="2"/>
        <v>未実装</v>
      </c>
      <c r="L21" s="80" t="s">
        <v>215</v>
      </c>
      <c r="M21" s="80"/>
      <c r="N21" s="80"/>
    </row>
    <row r="22" spans="2:14" x14ac:dyDescent="0.45">
      <c r="B22" s="30" t="s">
        <v>134</v>
      </c>
      <c r="C22" s="91" t="s">
        <v>208</v>
      </c>
      <c r="D22" s="61"/>
      <c r="E22" s="30"/>
      <c r="F22" s="30"/>
      <c r="G22" s="30" t="s">
        <v>40</v>
      </c>
      <c r="H22" s="30" t="str">
        <f t="shared" si="0"/>
        <v>待機</v>
      </c>
      <c r="I22" s="30" t="str">
        <f t="shared" si="1"/>
        <v>危</v>
      </c>
      <c r="J22" s="4">
        <v>0</v>
      </c>
      <c r="K22" s="30" t="str">
        <f t="shared" si="2"/>
        <v>未実装</v>
      </c>
      <c r="L22" s="80" t="s">
        <v>216</v>
      </c>
      <c r="M22" s="80"/>
      <c r="N22" s="80"/>
    </row>
    <row r="23" spans="2:14" x14ac:dyDescent="0.45">
      <c r="B23" s="30" t="s">
        <v>134</v>
      </c>
      <c r="C23" s="91" t="s">
        <v>209</v>
      </c>
      <c r="D23" s="61"/>
      <c r="E23" s="30"/>
      <c r="F23" s="30"/>
      <c r="G23" s="30" t="s">
        <v>40</v>
      </c>
      <c r="H23" s="30" t="str">
        <f t="shared" si="0"/>
        <v>待機</v>
      </c>
      <c r="I23" s="30" t="str">
        <f t="shared" si="1"/>
        <v>危</v>
      </c>
      <c r="J23" s="4">
        <v>0</v>
      </c>
      <c r="K23" s="30" t="str">
        <f t="shared" si="2"/>
        <v>未実装</v>
      </c>
      <c r="L23" s="80" t="s">
        <v>217</v>
      </c>
      <c r="M23" s="80"/>
      <c r="N23" s="80"/>
    </row>
    <row r="24" spans="2:14" x14ac:dyDescent="0.45">
      <c r="B24" s="5"/>
      <c r="C24" s="104"/>
      <c r="D24" s="104"/>
      <c r="E24" s="5"/>
      <c r="F24" s="5"/>
      <c r="G24" s="5"/>
      <c r="H24" s="5"/>
      <c r="I24" s="5"/>
      <c r="J24" s="33"/>
      <c r="K24" s="5"/>
      <c r="L24" s="104"/>
      <c r="M24" s="104"/>
      <c r="N24" s="104"/>
    </row>
    <row r="25" spans="2:14" x14ac:dyDescent="0.45">
      <c r="B25" s="87" t="s">
        <v>318</v>
      </c>
      <c r="C25" s="87"/>
      <c r="D25" s="87"/>
      <c r="E25" s="87" t="s">
        <v>320</v>
      </c>
      <c r="F25" s="87"/>
      <c r="G25" s="87"/>
      <c r="H25" s="37" t="s">
        <v>321</v>
      </c>
    </row>
    <row r="26" spans="2:14" x14ac:dyDescent="0.45">
      <c r="B26" s="80">
        <f>COUNTA(C8:D23)</f>
        <v>16</v>
      </c>
      <c r="C26" s="80"/>
      <c r="D26" s="80"/>
      <c r="E26" s="80">
        <f>COUNTIF(J8:J23,100%)</f>
        <v>0</v>
      </c>
      <c r="F26" s="80"/>
      <c r="G26" s="80"/>
      <c r="H26" s="46">
        <f>SUM(J8/(B26/1),J9/(B26/1),J10/(B26/1),J11/(B26/1),J12/(B26/1),J13/(B26/1),J14/(B26/1),J15/(B26/1),J16/(B26/1),J17/(B26/1),J18/(B26/1),J19/(B26/1),J20/(B26/1),J21/(B26/1),J22/(B26/1),J23/(B26/1))</f>
        <v>0</v>
      </c>
    </row>
  </sheetData>
  <mergeCells count="54">
    <mergeCell ref="B7:N7"/>
    <mergeCell ref="D2:E2"/>
    <mergeCell ref="F2:G2"/>
    <mergeCell ref="H2:I2"/>
    <mergeCell ref="J2:K2"/>
    <mergeCell ref="L2:M2"/>
    <mergeCell ref="D3:E3"/>
    <mergeCell ref="F3:G3"/>
    <mergeCell ref="H3:I3"/>
    <mergeCell ref="J3:K3"/>
    <mergeCell ref="L3:M3"/>
    <mergeCell ref="B5:B6"/>
    <mergeCell ref="C5:D6"/>
    <mergeCell ref="E5:F5"/>
    <mergeCell ref="H5:K5"/>
    <mergeCell ref="L5:N6"/>
    <mergeCell ref="C8:D8"/>
    <mergeCell ref="L8:N8"/>
    <mergeCell ref="C9:D9"/>
    <mergeCell ref="L9:N9"/>
    <mergeCell ref="C12:D12"/>
    <mergeCell ref="L10:N10"/>
    <mergeCell ref="L15:N15"/>
    <mergeCell ref="C18:D18"/>
    <mergeCell ref="L16:N16"/>
    <mergeCell ref="C13:D13"/>
    <mergeCell ref="L11:N11"/>
    <mergeCell ref="C14:D14"/>
    <mergeCell ref="L12:N12"/>
    <mergeCell ref="C15:D15"/>
    <mergeCell ref="L13:N13"/>
    <mergeCell ref="C10:D10"/>
    <mergeCell ref="C11:D11"/>
    <mergeCell ref="C22:D22"/>
    <mergeCell ref="L20:N20"/>
    <mergeCell ref="C23:D23"/>
    <mergeCell ref="L21:N21"/>
    <mergeCell ref="L22:N22"/>
    <mergeCell ref="C19:D19"/>
    <mergeCell ref="L17:N17"/>
    <mergeCell ref="C20:D20"/>
    <mergeCell ref="L18:N18"/>
    <mergeCell ref="C21:D21"/>
    <mergeCell ref="L19:N19"/>
    <mergeCell ref="C16:D16"/>
    <mergeCell ref="L14:N14"/>
    <mergeCell ref="C17:D17"/>
    <mergeCell ref="B25:D25"/>
    <mergeCell ref="E25:G25"/>
    <mergeCell ref="B26:D26"/>
    <mergeCell ref="E26:G26"/>
    <mergeCell ref="L23:N23"/>
    <mergeCell ref="C24:D24"/>
    <mergeCell ref="L24:N24"/>
  </mergeCells>
  <phoneticPr fontId="1"/>
  <conditionalFormatting sqref="I8:I18">
    <cfRule type="cellIs" dxfId="636" priority="166" operator="equal">
      <formula>"危"</formula>
    </cfRule>
  </conditionalFormatting>
  <conditionalFormatting sqref="I8:I18">
    <cfRule type="cellIs" dxfId="635" priority="165" operator="equal">
      <formula>"注"</formula>
    </cfRule>
  </conditionalFormatting>
  <conditionalFormatting sqref="I8:I18">
    <cfRule type="cellIs" dxfId="634" priority="162" operator="equal">
      <formula>"終了"</formula>
    </cfRule>
    <cfRule type="cellIs" dxfId="633" priority="163" operator="equal">
      <formula>"安"</formula>
    </cfRule>
    <cfRule type="cellIs" dxfId="632" priority="164" operator="equal">
      <formula>"警"</formula>
    </cfRule>
  </conditionalFormatting>
  <conditionalFormatting sqref="H8:H18">
    <cfRule type="cellIs" dxfId="631" priority="159" operator="equal">
      <formula>"作業終了"</formula>
    </cfRule>
    <cfRule type="cellIs" dxfId="630" priority="160" operator="equal">
      <formula>"作業中"</formula>
    </cfRule>
    <cfRule type="cellIs" dxfId="629" priority="161" operator="equal">
      <formula>"待機"</formula>
    </cfRule>
  </conditionalFormatting>
  <conditionalFormatting sqref="I8:I18">
    <cfRule type="cellIs" dxfId="628" priority="158" operator="equal">
      <formula>"警"</formula>
    </cfRule>
  </conditionalFormatting>
  <conditionalFormatting sqref="I8:I18">
    <cfRule type="cellIs" dxfId="627" priority="157" operator="equal">
      <formula>"安"</formula>
    </cfRule>
  </conditionalFormatting>
  <conditionalFormatting sqref="I8:I18">
    <cfRule type="cellIs" dxfId="626" priority="156" operator="equal">
      <formula>"終了"</formula>
    </cfRule>
  </conditionalFormatting>
  <conditionalFormatting sqref="K8:K18">
    <cfRule type="cellIs" dxfId="625" priority="155" operator="equal">
      <formula>"未実装"</formula>
    </cfRule>
  </conditionalFormatting>
  <conditionalFormatting sqref="K8:K18">
    <cfRule type="cellIs" dxfId="624" priority="149" operator="equal">
      <formula>"実装完了"</formula>
    </cfRule>
    <cfRule type="cellIs" dxfId="623" priority="150" operator="equal">
      <formula>"実装中"</formula>
    </cfRule>
    <cfRule type="cellIs" dxfId="622" priority="151" operator="equal">
      <formula>"未実装"</formula>
    </cfRule>
    <cfRule type="cellIs" dxfId="621" priority="152" operator="equal">
      <formula>"実装完了"</formula>
    </cfRule>
    <cfRule type="cellIs" dxfId="620" priority="153" operator="lessThan">
      <formula>$J$8&lt;=99%</formula>
    </cfRule>
    <cfRule type="cellIs" dxfId="619" priority="154" operator="lessThan">
      <formula>$J$8&lt;=99%</formula>
    </cfRule>
  </conditionalFormatting>
  <conditionalFormatting sqref="E5:E6">
    <cfRule type="containsText" dxfId="618" priority="144" operator="containsText" text="未定">
      <formula>NOT(ISERROR(SEARCH("未定",E5)))</formula>
    </cfRule>
    <cfRule type="containsText" dxfId="617" priority="145" operator="containsText" text="館田">
      <formula>NOT(ISERROR(SEARCH("館田",E5)))</formula>
    </cfRule>
    <cfRule type="containsText" dxfId="616" priority="146" operator="containsText" text="蛯名">
      <formula>NOT(ISERROR(SEARCH("蛯名",E5)))</formula>
    </cfRule>
    <cfRule type="containsText" dxfId="615" priority="147" operator="containsText" text="圷">
      <formula>NOT(ISERROR(SEARCH("圷",E5)))</formula>
    </cfRule>
    <cfRule type="containsText" dxfId="614" priority="148" operator="containsText" text="荒谷">
      <formula>NOT(ISERROR(SEARCH("荒谷",E5)))</formula>
    </cfRule>
  </conditionalFormatting>
  <conditionalFormatting sqref="F6">
    <cfRule type="containsText" dxfId="613" priority="142" operator="containsText" text="館田">
      <formula>NOT(ISERROR(SEARCH("館田",F6)))</formula>
    </cfRule>
    <cfRule type="containsText" dxfId="612" priority="143" operator="containsText" text="蛯名">
      <formula>NOT(ISERROR(SEARCH("蛯名",F6)))</formula>
    </cfRule>
  </conditionalFormatting>
  <conditionalFormatting sqref="E5:E6">
    <cfRule type="containsText" dxfId="611" priority="141" operator="containsText" text="舘田">
      <formula>NOT(ISERROR(SEARCH("舘田",E5)))</formula>
    </cfRule>
  </conditionalFormatting>
  <conditionalFormatting sqref="E5:E6">
    <cfRule type="containsText" dxfId="610" priority="134" operator="containsText" text="有馬">
      <formula>NOT(ISERROR(SEARCH("有馬",E5)))</formula>
    </cfRule>
    <cfRule type="containsText" dxfId="609" priority="135" operator="containsText" text="有馬">
      <formula>NOT(ISERROR(SEARCH("有馬",E5)))</formula>
    </cfRule>
    <cfRule type="containsText" dxfId="608" priority="136" operator="containsText" text="石田">
      <formula>NOT(ISERROR(SEARCH("石田",E5)))</formula>
    </cfRule>
    <cfRule type="containsText" dxfId="607" priority="137" operator="containsText" text="石田">
      <formula>NOT(ISERROR(SEARCH("石田",E5)))</formula>
    </cfRule>
    <cfRule type="containsText" dxfId="606" priority="138" operator="containsText" text="横道">
      <formula>NOT(ISERROR(SEARCH("横道",E5)))</formula>
    </cfRule>
    <cfRule type="containsText" dxfId="605" priority="139" operator="containsText" text="佐藤">
      <formula>NOT(ISERROR(SEARCH("佐藤",E5)))</formula>
    </cfRule>
    <cfRule type="containsText" dxfId="604" priority="140" operator="containsText" text="未定">
      <formula>NOT(ISERROR(SEARCH("未定",E5)))</formula>
    </cfRule>
  </conditionalFormatting>
  <conditionalFormatting sqref="E5:E6">
    <cfRule type="containsText" dxfId="603" priority="133" operator="containsText" text="横道">
      <formula>NOT(ISERROR(SEARCH("横道",E5)))</formula>
    </cfRule>
  </conditionalFormatting>
  <conditionalFormatting sqref="H5:H6">
    <cfRule type="containsText" dxfId="602" priority="130" operator="containsText" text="作業終了">
      <formula>NOT(ISERROR(SEARCH("作業終了",H5)))</formula>
    </cfRule>
    <cfRule type="containsText" dxfId="601" priority="131" operator="containsText" text="作業中">
      <formula>NOT(ISERROR(SEARCH("作業中",H5)))</formula>
    </cfRule>
    <cfRule type="containsText" dxfId="600" priority="132" operator="containsText" text="待機">
      <formula>NOT(ISERROR(SEARCH("待機",H5)))</formula>
    </cfRule>
  </conditionalFormatting>
  <conditionalFormatting sqref="I6">
    <cfRule type="containsText" dxfId="599" priority="123" operator="containsText" text="注">
      <formula>NOT(ISERROR(SEARCH("注",I6)))</formula>
    </cfRule>
    <cfRule type="containsText" dxfId="598" priority="126" operator="containsText" text="警">
      <formula>NOT(ISERROR(SEARCH("警",I6)))</formula>
    </cfRule>
    <cfRule type="containsText" dxfId="597" priority="127" operator="containsText" text="安全">
      <formula>NOT(ISERROR(SEARCH("安全",I6)))</formula>
    </cfRule>
    <cfRule type="containsText" dxfId="596" priority="128" operator="containsText" text="注意">
      <formula>NOT(ISERROR(SEARCH("注意",I6)))</formula>
    </cfRule>
    <cfRule type="containsText" dxfId="595" priority="129" operator="containsText" text="警告">
      <formula>NOT(ISERROR(SEARCH("警告",I6)))</formula>
    </cfRule>
  </conditionalFormatting>
  <conditionalFormatting sqref="K6">
    <cfRule type="containsText" dxfId="594" priority="124" operator="containsText" text="不実装">
      <formula>NOT(ISERROR(SEARCH("不実装",K6)))</formula>
    </cfRule>
    <cfRule type="containsText" dxfId="593" priority="125" operator="containsText" text="実装">
      <formula>NOT(ISERROR(SEARCH("実装",K6)))</formula>
    </cfRule>
  </conditionalFormatting>
  <conditionalFormatting sqref="I6">
    <cfRule type="containsText" dxfId="592" priority="117" operator="containsText" text="安">
      <formula>NOT(ISERROR(SEARCH("安",I6)))</formula>
    </cfRule>
    <cfRule type="containsText" dxfId="591" priority="118" operator="containsText" text="安">
      <formula>NOT(ISERROR(SEARCH("安",I6)))</formula>
    </cfRule>
    <cfRule type="containsText" dxfId="590" priority="119" operator="containsText" text="安">
      <formula>NOT(ISERROR(SEARCH("安",I6)))</formula>
    </cfRule>
    <cfRule type="containsText" dxfId="589" priority="122" operator="containsText" text="安">
      <formula>NOT(ISERROR(SEARCH("安",I6)))</formula>
    </cfRule>
  </conditionalFormatting>
  <conditionalFormatting sqref="H5:H6">
    <cfRule type="containsText" dxfId="588" priority="116" operator="containsText" text="終了">
      <formula>NOT(ISERROR(SEARCH("終了",H5)))</formula>
    </cfRule>
    <cfRule type="containsText" dxfId="587" priority="120" operator="containsText" text="終了">
      <formula>NOT(ISERROR(SEARCH("終了",H5)))</formula>
    </cfRule>
    <cfRule type="containsText" dxfId="586" priority="121" operator="containsText" text="作業終了">
      <formula>NOT(ISERROR(SEARCH("作業終了",H5)))</formula>
    </cfRule>
  </conditionalFormatting>
  <conditionalFormatting sqref="K6">
    <cfRule type="containsText" dxfId="585" priority="115" operator="containsText" text="実装中">
      <formula>NOT(ISERROR(SEARCH("実装中",K6)))</formula>
    </cfRule>
  </conditionalFormatting>
  <conditionalFormatting sqref="J6">
    <cfRule type="containsText" dxfId="584" priority="112" operator="containsText" text="60">
      <formula>NOT(ISERROR(SEARCH("60",J6)))</formula>
    </cfRule>
    <cfRule type="containsText" dxfId="583" priority="113" operator="containsText" text="30">
      <formula>NOT(ISERROR(SEARCH("30",J6)))</formula>
    </cfRule>
    <cfRule type="containsText" dxfId="582" priority="114" operator="containsText" text="30％">
      <formula>NOT(ISERROR(SEARCH("30％",J6)))</formula>
    </cfRule>
  </conditionalFormatting>
  <conditionalFormatting sqref="I19">
    <cfRule type="cellIs" dxfId="581" priority="111" operator="equal">
      <formula>"危"</formula>
    </cfRule>
  </conditionalFormatting>
  <conditionalFormatting sqref="I19">
    <cfRule type="cellIs" dxfId="580" priority="110" operator="equal">
      <formula>"注"</formula>
    </cfRule>
  </conditionalFormatting>
  <conditionalFormatting sqref="I19">
    <cfRule type="cellIs" dxfId="579" priority="107" operator="equal">
      <formula>"終了"</formula>
    </cfRule>
    <cfRule type="cellIs" dxfId="578" priority="108" operator="equal">
      <formula>"安"</formula>
    </cfRule>
    <cfRule type="cellIs" dxfId="577" priority="109" operator="equal">
      <formula>"警"</formula>
    </cfRule>
  </conditionalFormatting>
  <conditionalFormatting sqref="H19">
    <cfRule type="cellIs" dxfId="576" priority="104" operator="equal">
      <formula>"作業終了"</formula>
    </cfRule>
    <cfRule type="cellIs" dxfId="575" priority="105" operator="equal">
      <formula>"作業中"</formula>
    </cfRule>
    <cfRule type="cellIs" dxfId="574" priority="106" operator="equal">
      <formula>"待機"</formula>
    </cfRule>
  </conditionalFormatting>
  <conditionalFormatting sqref="I19">
    <cfRule type="cellIs" dxfId="573" priority="103" operator="equal">
      <formula>"警"</formula>
    </cfRule>
  </conditionalFormatting>
  <conditionalFormatting sqref="I19">
    <cfRule type="cellIs" dxfId="572" priority="102" operator="equal">
      <formula>"安"</formula>
    </cfRule>
  </conditionalFormatting>
  <conditionalFormatting sqref="I19">
    <cfRule type="cellIs" dxfId="571" priority="101" operator="equal">
      <formula>"終了"</formula>
    </cfRule>
  </conditionalFormatting>
  <conditionalFormatting sqref="K19">
    <cfRule type="cellIs" dxfId="570" priority="100" operator="equal">
      <formula>"未実装"</formula>
    </cfRule>
  </conditionalFormatting>
  <conditionalFormatting sqref="K19">
    <cfRule type="cellIs" dxfId="569" priority="94" operator="equal">
      <formula>"実装完了"</formula>
    </cfRule>
    <cfRule type="cellIs" dxfId="568" priority="95" operator="equal">
      <formula>"実装中"</formula>
    </cfRule>
    <cfRule type="cellIs" dxfId="567" priority="96" operator="equal">
      <formula>"未実装"</formula>
    </cfRule>
    <cfRule type="cellIs" dxfId="566" priority="97" operator="equal">
      <formula>"実装完了"</formula>
    </cfRule>
    <cfRule type="cellIs" dxfId="565" priority="98" operator="lessThan">
      <formula>$J$8&lt;=99%</formula>
    </cfRule>
    <cfRule type="cellIs" dxfId="564" priority="99" operator="lessThan">
      <formula>$J$8&lt;=99%</formula>
    </cfRule>
  </conditionalFormatting>
  <conditionalFormatting sqref="I20">
    <cfRule type="cellIs" dxfId="563" priority="93" operator="equal">
      <formula>"危"</formula>
    </cfRule>
  </conditionalFormatting>
  <conditionalFormatting sqref="I20">
    <cfRule type="cellIs" dxfId="562" priority="92" operator="equal">
      <formula>"注"</formula>
    </cfRule>
  </conditionalFormatting>
  <conditionalFormatting sqref="I20">
    <cfRule type="cellIs" dxfId="561" priority="89" operator="equal">
      <formula>"終了"</formula>
    </cfRule>
    <cfRule type="cellIs" dxfId="560" priority="90" operator="equal">
      <formula>"安"</formula>
    </cfRule>
    <cfRule type="cellIs" dxfId="559" priority="91" operator="equal">
      <formula>"警"</formula>
    </cfRule>
  </conditionalFormatting>
  <conditionalFormatting sqref="H20">
    <cfRule type="cellIs" dxfId="558" priority="86" operator="equal">
      <formula>"作業終了"</formula>
    </cfRule>
    <cfRule type="cellIs" dxfId="557" priority="87" operator="equal">
      <formula>"作業中"</formula>
    </cfRule>
    <cfRule type="cellIs" dxfId="556" priority="88" operator="equal">
      <formula>"待機"</formula>
    </cfRule>
  </conditionalFormatting>
  <conditionalFormatting sqref="I20">
    <cfRule type="cellIs" dxfId="555" priority="85" operator="equal">
      <formula>"警"</formula>
    </cfRule>
  </conditionalFormatting>
  <conditionalFormatting sqref="I20">
    <cfRule type="cellIs" dxfId="554" priority="84" operator="equal">
      <formula>"安"</formula>
    </cfRule>
  </conditionalFormatting>
  <conditionalFormatting sqref="I20">
    <cfRule type="cellIs" dxfId="553" priority="83" operator="equal">
      <formula>"終了"</formula>
    </cfRule>
  </conditionalFormatting>
  <conditionalFormatting sqref="K20">
    <cfRule type="cellIs" dxfId="552" priority="82" operator="equal">
      <formula>"未実装"</formula>
    </cfRule>
  </conditionalFormatting>
  <conditionalFormatting sqref="K20">
    <cfRule type="cellIs" dxfId="551" priority="76" operator="equal">
      <formula>"実装完了"</formula>
    </cfRule>
    <cfRule type="cellIs" dxfId="550" priority="77" operator="equal">
      <formula>"実装中"</formula>
    </cfRule>
    <cfRule type="cellIs" dxfId="549" priority="78" operator="equal">
      <formula>"未実装"</formula>
    </cfRule>
    <cfRule type="cellIs" dxfId="548" priority="79" operator="equal">
      <formula>"実装完了"</formula>
    </cfRule>
    <cfRule type="cellIs" dxfId="547" priority="80" operator="lessThan">
      <formula>$J$8&lt;=99%</formula>
    </cfRule>
    <cfRule type="cellIs" dxfId="546" priority="81" operator="lessThan">
      <formula>$J$8&lt;=99%</formula>
    </cfRule>
  </conditionalFormatting>
  <conditionalFormatting sqref="I21">
    <cfRule type="cellIs" dxfId="545" priority="75" operator="equal">
      <formula>"危"</formula>
    </cfRule>
  </conditionalFormatting>
  <conditionalFormatting sqref="I21">
    <cfRule type="cellIs" dxfId="544" priority="74" operator="equal">
      <formula>"注"</formula>
    </cfRule>
  </conditionalFormatting>
  <conditionalFormatting sqref="I21">
    <cfRule type="cellIs" dxfId="543" priority="71" operator="equal">
      <formula>"終了"</formula>
    </cfRule>
    <cfRule type="cellIs" dxfId="542" priority="72" operator="equal">
      <formula>"安"</formula>
    </cfRule>
    <cfRule type="cellIs" dxfId="541" priority="73" operator="equal">
      <formula>"警"</formula>
    </cfRule>
  </conditionalFormatting>
  <conditionalFormatting sqref="H21">
    <cfRule type="cellIs" dxfId="540" priority="68" operator="equal">
      <formula>"作業終了"</formula>
    </cfRule>
    <cfRule type="cellIs" dxfId="539" priority="69" operator="equal">
      <formula>"作業中"</formula>
    </cfRule>
    <cfRule type="cellIs" dxfId="538" priority="70" operator="equal">
      <formula>"待機"</formula>
    </cfRule>
  </conditionalFormatting>
  <conditionalFormatting sqref="I21">
    <cfRule type="cellIs" dxfId="537" priority="67" operator="equal">
      <formula>"警"</formula>
    </cfRule>
  </conditionalFormatting>
  <conditionalFormatting sqref="I21">
    <cfRule type="cellIs" dxfId="536" priority="66" operator="equal">
      <formula>"安"</formula>
    </cfRule>
  </conditionalFormatting>
  <conditionalFormatting sqref="I21">
    <cfRule type="cellIs" dxfId="535" priority="65" operator="equal">
      <formula>"終了"</formula>
    </cfRule>
  </conditionalFormatting>
  <conditionalFormatting sqref="K21">
    <cfRule type="cellIs" dxfId="534" priority="64" operator="equal">
      <formula>"未実装"</formula>
    </cfRule>
  </conditionalFormatting>
  <conditionalFormatting sqref="K21">
    <cfRule type="cellIs" dxfId="533" priority="58" operator="equal">
      <formula>"実装完了"</formula>
    </cfRule>
    <cfRule type="cellIs" dxfId="532" priority="59" operator="equal">
      <formula>"実装中"</formula>
    </cfRule>
    <cfRule type="cellIs" dxfId="531" priority="60" operator="equal">
      <formula>"未実装"</formula>
    </cfRule>
    <cfRule type="cellIs" dxfId="530" priority="61" operator="equal">
      <formula>"実装完了"</formula>
    </cfRule>
    <cfRule type="cellIs" dxfId="529" priority="62" operator="lessThan">
      <formula>$J$8&lt;=99%</formula>
    </cfRule>
    <cfRule type="cellIs" dxfId="528" priority="63" operator="lessThan">
      <formula>$J$8&lt;=99%</formula>
    </cfRule>
  </conditionalFormatting>
  <conditionalFormatting sqref="I22">
    <cfRule type="cellIs" dxfId="527" priority="57" operator="equal">
      <formula>"危"</formula>
    </cfRule>
  </conditionalFormatting>
  <conditionalFormatting sqref="I22">
    <cfRule type="cellIs" dxfId="526" priority="56" operator="equal">
      <formula>"注"</formula>
    </cfRule>
  </conditionalFormatting>
  <conditionalFormatting sqref="I22">
    <cfRule type="cellIs" dxfId="525" priority="53" operator="equal">
      <formula>"終了"</formula>
    </cfRule>
    <cfRule type="cellIs" dxfId="524" priority="54" operator="equal">
      <formula>"安"</formula>
    </cfRule>
    <cfRule type="cellIs" dxfId="523" priority="55" operator="equal">
      <formula>"警"</formula>
    </cfRule>
  </conditionalFormatting>
  <conditionalFormatting sqref="H22">
    <cfRule type="cellIs" dxfId="522" priority="50" operator="equal">
      <formula>"作業終了"</formula>
    </cfRule>
    <cfRule type="cellIs" dxfId="521" priority="51" operator="equal">
      <formula>"作業中"</formula>
    </cfRule>
    <cfRule type="cellIs" dxfId="520" priority="52" operator="equal">
      <formula>"待機"</formula>
    </cfRule>
  </conditionalFormatting>
  <conditionalFormatting sqref="I22">
    <cfRule type="cellIs" dxfId="519" priority="49" operator="equal">
      <formula>"警"</formula>
    </cfRule>
  </conditionalFormatting>
  <conditionalFormatting sqref="I22">
    <cfRule type="cellIs" dxfId="518" priority="48" operator="equal">
      <formula>"安"</formula>
    </cfRule>
  </conditionalFormatting>
  <conditionalFormatting sqref="I22">
    <cfRule type="cellIs" dxfId="517" priority="47" operator="equal">
      <formula>"終了"</formula>
    </cfRule>
  </conditionalFormatting>
  <conditionalFormatting sqref="K22">
    <cfRule type="cellIs" dxfId="516" priority="46" operator="equal">
      <formula>"未実装"</formula>
    </cfRule>
  </conditionalFormatting>
  <conditionalFormatting sqref="K22">
    <cfRule type="cellIs" dxfId="515" priority="40" operator="equal">
      <formula>"実装完了"</formula>
    </cfRule>
    <cfRule type="cellIs" dxfId="514" priority="41" operator="equal">
      <formula>"実装中"</formula>
    </cfRule>
    <cfRule type="cellIs" dxfId="513" priority="42" operator="equal">
      <formula>"未実装"</formula>
    </cfRule>
    <cfRule type="cellIs" dxfId="512" priority="43" operator="equal">
      <formula>"実装完了"</formula>
    </cfRule>
    <cfRule type="cellIs" dxfId="511" priority="44" operator="lessThan">
      <formula>$J$8&lt;=99%</formula>
    </cfRule>
    <cfRule type="cellIs" dxfId="510" priority="45" operator="lessThan">
      <formula>$J$8&lt;=99%</formula>
    </cfRule>
  </conditionalFormatting>
  <conditionalFormatting sqref="I23">
    <cfRule type="cellIs" dxfId="509" priority="39" operator="equal">
      <formula>"危"</formula>
    </cfRule>
  </conditionalFormatting>
  <conditionalFormatting sqref="I23">
    <cfRule type="cellIs" dxfId="508" priority="38" operator="equal">
      <formula>"注"</formula>
    </cfRule>
  </conditionalFormatting>
  <conditionalFormatting sqref="I23">
    <cfRule type="cellIs" dxfId="507" priority="35" operator="equal">
      <formula>"終了"</formula>
    </cfRule>
    <cfRule type="cellIs" dxfId="506" priority="36" operator="equal">
      <formula>"安"</formula>
    </cfRule>
    <cfRule type="cellIs" dxfId="505" priority="37" operator="equal">
      <formula>"警"</formula>
    </cfRule>
  </conditionalFormatting>
  <conditionalFormatting sqref="H23">
    <cfRule type="cellIs" dxfId="504" priority="32" operator="equal">
      <formula>"作業終了"</formula>
    </cfRule>
    <cfRule type="cellIs" dxfId="503" priority="33" operator="equal">
      <formula>"作業中"</formula>
    </cfRule>
    <cfRule type="cellIs" dxfId="502" priority="34" operator="equal">
      <formula>"待機"</formula>
    </cfRule>
  </conditionalFormatting>
  <conditionalFormatting sqref="I23">
    <cfRule type="cellIs" dxfId="501" priority="31" operator="equal">
      <formula>"警"</formula>
    </cfRule>
  </conditionalFormatting>
  <conditionalFormatting sqref="I23">
    <cfRule type="cellIs" dxfId="500" priority="30" operator="equal">
      <formula>"安"</formula>
    </cfRule>
  </conditionalFormatting>
  <conditionalFormatting sqref="I23">
    <cfRule type="cellIs" dxfId="499" priority="29" operator="equal">
      <formula>"終了"</formula>
    </cfRule>
  </conditionalFormatting>
  <conditionalFormatting sqref="K23">
    <cfRule type="cellIs" dxfId="498" priority="28" operator="equal">
      <formula>"未実装"</formula>
    </cfRule>
  </conditionalFormatting>
  <conditionalFormatting sqref="K23">
    <cfRule type="cellIs" dxfId="497" priority="22" operator="equal">
      <formula>"実装完了"</formula>
    </cfRule>
    <cfRule type="cellIs" dxfId="496" priority="23" operator="equal">
      <formula>"実装中"</formula>
    </cfRule>
    <cfRule type="cellIs" dxfId="495" priority="24" operator="equal">
      <formula>"未実装"</formula>
    </cfRule>
    <cfRule type="cellIs" dxfId="494" priority="25" operator="equal">
      <formula>"実装完了"</formula>
    </cfRule>
    <cfRule type="cellIs" dxfId="493" priority="26" operator="lessThan">
      <formula>$J$8&lt;=99%</formula>
    </cfRule>
    <cfRule type="cellIs" dxfId="492" priority="27" operator="lessThan">
      <formula>$J$8&lt;=99%</formula>
    </cfRule>
  </conditionalFormatting>
  <conditionalFormatting sqref="I24">
    <cfRule type="cellIs" dxfId="491" priority="21" operator="equal">
      <formula>"危"</formula>
    </cfRule>
  </conditionalFormatting>
  <conditionalFormatting sqref="I24">
    <cfRule type="cellIs" dxfId="490" priority="20" operator="equal">
      <formula>"注"</formula>
    </cfRule>
  </conditionalFormatting>
  <conditionalFormatting sqref="I24">
    <cfRule type="cellIs" dxfId="489" priority="17" operator="equal">
      <formula>"終了"</formula>
    </cfRule>
    <cfRule type="cellIs" dxfId="488" priority="18" operator="equal">
      <formula>"安"</formula>
    </cfRule>
    <cfRule type="cellIs" dxfId="487" priority="19" operator="equal">
      <formula>"警"</formula>
    </cfRule>
  </conditionalFormatting>
  <conditionalFormatting sqref="H24">
    <cfRule type="cellIs" dxfId="486" priority="14" operator="equal">
      <formula>"作業終了"</formula>
    </cfRule>
    <cfRule type="cellIs" dxfId="485" priority="15" operator="equal">
      <formula>"作業中"</formula>
    </cfRule>
    <cfRule type="cellIs" dxfId="484" priority="16" operator="equal">
      <formula>"待機"</formula>
    </cfRule>
  </conditionalFormatting>
  <conditionalFormatting sqref="I24">
    <cfRule type="cellIs" dxfId="483" priority="13" operator="equal">
      <formula>"警"</formula>
    </cfRule>
  </conditionalFormatting>
  <conditionalFormatting sqref="I24">
    <cfRule type="cellIs" dxfId="482" priority="12" operator="equal">
      <formula>"安"</formula>
    </cfRule>
  </conditionalFormatting>
  <conditionalFormatting sqref="I24">
    <cfRule type="cellIs" dxfId="481" priority="11" operator="equal">
      <formula>"終了"</formula>
    </cfRule>
  </conditionalFormatting>
  <conditionalFormatting sqref="H26">
    <cfRule type="cellIs" dxfId="480" priority="1" operator="equal">
      <formula>"作業終了"</formula>
    </cfRule>
    <cfRule type="cellIs" dxfId="479" priority="2" operator="equal">
      <formula>"作業中"</formula>
    </cfRule>
    <cfRule type="cellIs" dxfId="478" priority="3" operator="equal">
      <formula>"待機"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データ管理!$E$3:$E$7</xm:f>
          </x14:formula1>
          <xm:sqref>J8:J24</xm:sqref>
        </x14:dataValidation>
        <x14:dataValidation type="list" allowBlank="1" showInputMessage="1" showErrorMessage="1">
          <x14:formula1>
            <xm:f>データ管理!$C$3:$C$12</xm:f>
          </x14:formula1>
          <xm:sqref>E8:F24</xm:sqref>
        </x14:dataValidation>
        <x14:dataValidation type="list" allowBlank="1" showInputMessage="1" showErrorMessage="1">
          <x14:formula1>
            <xm:f>データ管理!$I$3:$I$4</xm:f>
          </x14:formula1>
          <xm:sqref>B8:B24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8"/>
  <sheetViews>
    <sheetView topLeftCell="A31" workbookViewId="0"/>
  </sheetViews>
  <sheetFormatPr defaultRowHeight="18" x14ac:dyDescent="0.45"/>
  <cols>
    <col min="1" max="1" width="3.69921875" customWidth="1"/>
    <col min="2" max="2" width="5.3984375" customWidth="1"/>
    <col min="3" max="3" width="13.59765625" customWidth="1"/>
    <col min="4" max="4" width="19" customWidth="1"/>
    <col min="5" max="14" width="11.09765625" customWidth="1"/>
    <col min="15" max="21" width="11.796875" customWidth="1"/>
  </cols>
  <sheetData>
    <row r="1" spans="2:14" ht="18.600000000000001" thickBot="1" x14ac:dyDescent="0.5"/>
    <row r="2" spans="2:14" x14ac:dyDescent="0.45">
      <c r="B2" s="15"/>
      <c r="C2" s="31" t="s">
        <v>20</v>
      </c>
      <c r="D2" s="85" t="s">
        <v>0</v>
      </c>
      <c r="E2" s="83"/>
      <c r="F2" s="83" t="s">
        <v>2</v>
      </c>
      <c r="G2" s="83"/>
      <c r="H2" s="83" t="s">
        <v>1</v>
      </c>
      <c r="I2" s="83"/>
      <c r="J2" s="83" t="s">
        <v>3</v>
      </c>
      <c r="K2" s="83"/>
      <c r="L2" s="83" t="s">
        <v>8</v>
      </c>
      <c r="M2" s="84"/>
    </row>
    <row r="3" spans="2:14" ht="18.600000000000001" thickBot="1" x14ac:dyDescent="0.5">
      <c r="B3" s="12" t="s">
        <v>4</v>
      </c>
      <c r="C3" s="32">
        <f ca="1">TODAY()</f>
        <v>43756</v>
      </c>
      <c r="D3" s="86" t="s">
        <v>5</v>
      </c>
      <c r="E3" s="81"/>
      <c r="F3" s="81" t="s">
        <v>6</v>
      </c>
      <c r="G3" s="81"/>
      <c r="H3" s="81" t="s">
        <v>7</v>
      </c>
      <c r="I3" s="81"/>
      <c r="J3" s="81" t="s">
        <v>10</v>
      </c>
      <c r="K3" s="81"/>
      <c r="L3" s="81" t="s">
        <v>9</v>
      </c>
      <c r="M3" s="82"/>
    </row>
    <row r="5" spans="2:14" x14ac:dyDescent="0.45">
      <c r="B5" s="87" t="s">
        <v>131</v>
      </c>
      <c r="C5" s="105" t="s">
        <v>227</v>
      </c>
      <c r="D5" s="105" t="s">
        <v>11</v>
      </c>
      <c r="E5" s="87" t="s">
        <v>12</v>
      </c>
      <c r="F5" s="87"/>
      <c r="G5" s="37"/>
      <c r="H5" s="87" t="s">
        <v>13</v>
      </c>
      <c r="I5" s="87"/>
      <c r="J5" s="87"/>
      <c r="K5" s="87"/>
      <c r="L5" s="87" t="s">
        <v>58</v>
      </c>
      <c r="M5" s="87"/>
      <c r="N5" s="87"/>
    </row>
    <row r="6" spans="2:14" x14ac:dyDescent="0.45">
      <c r="B6" s="87"/>
      <c r="C6" s="106"/>
      <c r="D6" s="106"/>
      <c r="E6" s="37" t="s">
        <v>14</v>
      </c>
      <c r="F6" s="37" t="s">
        <v>15</v>
      </c>
      <c r="G6" s="37" t="s">
        <v>16</v>
      </c>
      <c r="H6" s="37" t="s">
        <v>17</v>
      </c>
      <c r="I6" s="37" t="s">
        <v>18</v>
      </c>
      <c r="J6" s="37" t="s">
        <v>19</v>
      </c>
      <c r="K6" s="37" t="s">
        <v>60</v>
      </c>
      <c r="L6" s="87"/>
      <c r="M6" s="87"/>
      <c r="N6" s="87"/>
    </row>
    <row r="7" spans="2:14" x14ac:dyDescent="0.45">
      <c r="B7" s="90" t="s">
        <v>38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</row>
    <row r="8" spans="2:14" x14ac:dyDescent="0.45">
      <c r="B8" s="30" t="s">
        <v>132</v>
      </c>
      <c r="C8" s="30" t="s">
        <v>229</v>
      </c>
      <c r="D8" s="30" t="s">
        <v>319</v>
      </c>
      <c r="E8" s="30"/>
      <c r="F8" s="30"/>
      <c r="G8" s="30" t="s">
        <v>40</v>
      </c>
      <c r="H8" s="30" t="str">
        <f>IF(J8&lt;=24%,"待機",IF(J8&lt;=99%,"作業中",IF(J8&gt;=100%,"作業終了","　")))</f>
        <v>待機</v>
      </c>
      <c r="I8" s="30" t="str">
        <f>IF(J8 &lt;= 0,"危", IF(J8 &lt;= 25%,"警",IF(J8&lt;=50%,"注",IF(J8&lt;=75%,"安","終了"))))</f>
        <v>危</v>
      </c>
      <c r="J8" s="4">
        <v>0</v>
      </c>
      <c r="K8" s="30" t="str">
        <f>IF(J8 &lt;= 0%,"未実装",IF(J8 &lt;= 99%,"実装中",IF(J8= 100%,"実装完了","")))</f>
        <v>未実装</v>
      </c>
      <c r="L8" s="80" t="s">
        <v>286</v>
      </c>
      <c r="M8" s="80"/>
      <c r="N8" s="80"/>
    </row>
    <row r="9" spans="2:14" x14ac:dyDescent="0.45">
      <c r="B9" s="30" t="s">
        <v>132</v>
      </c>
      <c r="C9" s="30" t="s">
        <v>229</v>
      </c>
      <c r="D9" s="30" t="s">
        <v>250</v>
      </c>
      <c r="E9" s="30"/>
      <c r="F9" s="30"/>
      <c r="G9" s="30" t="s">
        <v>40</v>
      </c>
      <c r="H9" s="30" t="str">
        <f>IF(J9&lt;=24%,"待機",IF(J9&lt;=99%,"作業中",IF(J9&gt;=100%,"作業終了","　")))</f>
        <v>待機</v>
      </c>
      <c r="I9" s="30" t="str">
        <f>IF(J9 &lt;= 0,"危", IF(J9 &lt;= 25%,"警",IF(J9&lt;=50%,"注",IF(J9&lt;=75%,"安","終了"))))</f>
        <v>危</v>
      </c>
      <c r="J9" s="4">
        <v>0</v>
      </c>
      <c r="K9" s="30" t="str">
        <f t="shared" ref="K9:K12" si="0">IF(J9 &lt;= 0%,"未実装",IF(J9 &lt;= 99%,"実装中",IF(J9= 100%,"実装完了","")))</f>
        <v>未実装</v>
      </c>
      <c r="L9" s="80" t="s">
        <v>287</v>
      </c>
      <c r="M9" s="80"/>
      <c r="N9" s="80"/>
    </row>
    <row r="10" spans="2:14" x14ac:dyDescent="0.45">
      <c r="B10" s="30" t="s">
        <v>132</v>
      </c>
      <c r="C10" s="30" t="s">
        <v>229</v>
      </c>
      <c r="D10" s="30" t="s">
        <v>251</v>
      </c>
      <c r="E10" s="30"/>
      <c r="F10" s="30"/>
      <c r="G10" s="30" t="s">
        <v>40</v>
      </c>
      <c r="H10" s="30" t="str">
        <f>IF(J10&lt;=24%,"待機",IF(J10&lt;=99%,"作業中",IF(J10&gt;=100%,"作業終了","　")))</f>
        <v>待機</v>
      </c>
      <c r="I10" s="30" t="str">
        <f>IF(J10 &lt;= 0,"危", IF(J10 &lt;= 25%,"警",IF(J10&lt;=50%,"注",IF(J10&lt;=75%,"安","終了"))))</f>
        <v>危</v>
      </c>
      <c r="J10" s="4">
        <v>0</v>
      </c>
      <c r="K10" s="30" t="str">
        <f t="shared" si="0"/>
        <v>未実装</v>
      </c>
      <c r="L10" s="80" t="s">
        <v>288</v>
      </c>
      <c r="M10" s="80"/>
      <c r="N10" s="80"/>
    </row>
    <row r="11" spans="2:14" x14ac:dyDescent="0.45">
      <c r="B11" s="30" t="s">
        <v>132</v>
      </c>
      <c r="C11" s="30" t="s">
        <v>231</v>
      </c>
      <c r="D11" s="30" t="s">
        <v>269</v>
      </c>
      <c r="E11" s="30"/>
      <c r="F11" s="30"/>
      <c r="G11" s="30" t="s">
        <v>40</v>
      </c>
      <c r="H11" s="30" t="str">
        <f>IF(J11&lt;=24%,"待機",IF(J11&lt;=99%,"作業中",IF(J11&gt;=100%,"作業終了","　")))</f>
        <v>待機</v>
      </c>
      <c r="I11" s="30" t="str">
        <f>IF(J11 &lt;= 0,"危", IF(J11 &lt;= 25%,"警",IF(J11&lt;=50%,"注",IF(J11&lt;=75%,"安","終了"))))</f>
        <v>危</v>
      </c>
      <c r="J11" s="4">
        <v>0</v>
      </c>
      <c r="K11" s="30" t="str">
        <f t="shared" ref="K11" si="1">IF(J11 &lt;= 0%,"未実装",IF(J11 &lt;= 99%,"実装中",IF(J11= 100%,"実装完了","")))</f>
        <v>未実装</v>
      </c>
      <c r="L11" s="80"/>
      <c r="M11" s="80"/>
      <c r="N11" s="80"/>
    </row>
    <row r="12" spans="2:14" x14ac:dyDescent="0.45">
      <c r="B12" s="30" t="s">
        <v>132</v>
      </c>
      <c r="C12" s="30" t="s">
        <v>231</v>
      </c>
      <c r="D12" s="30" t="s">
        <v>252</v>
      </c>
      <c r="E12" s="30"/>
      <c r="F12" s="30"/>
      <c r="G12" s="30" t="s">
        <v>40</v>
      </c>
      <c r="H12" s="30" t="str">
        <f t="shared" ref="H12:H18" si="2">IF(J12&lt;=24%,"待機",IF(J12&lt;=99%,"作業中",IF(J12&gt;=100%,"作業終了","　")))</f>
        <v>待機</v>
      </c>
      <c r="I12" s="30" t="str">
        <f t="shared" ref="I12:I55" si="3">IF(J12 &lt;= 0,"危", IF(J12 &lt;= 25%,"警",IF(J12&lt;=50%,"注",IF(J12&lt;=75%,"安","終了"))))</f>
        <v>危</v>
      </c>
      <c r="J12" s="4">
        <v>0</v>
      </c>
      <c r="K12" s="30" t="str">
        <f t="shared" si="0"/>
        <v>未実装</v>
      </c>
      <c r="L12" s="80" t="s">
        <v>289</v>
      </c>
      <c r="M12" s="80"/>
      <c r="N12" s="80"/>
    </row>
    <row r="13" spans="2:14" x14ac:dyDescent="0.45">
      <c r="B13" s="30" t="s">
        <v>132</v>
      </c>
      <c r="C13" s="30" t="s">
        <v>231</v>
      </c>
      <c r="D13" s="30" t="s">
        <v>253</v>
      </c>
      <c r="E13" s="30"/>
      <c r="F13" s="30"/>
      <c r="G13" s="30" t="s">
        <v>40</v>
      </c>
      <c r="H13" s="30" t="str">
        <f t="shared" si="2"/>
        <v>待機</v>
      </c>
      <c r="I13" s="30" t="str">
        <f t="shared" si="3"/>
        <v>危</v>
      </c>
      <c r="J13" s="4">
        <v>0</v>
      </c>
      <c r="K13" s="30" t="str">
        <f t="shared" ref="K13:K18" si="4">IF(J13 &lt;= 0%,"未実装",IF(J13 &lt;= 99%,"実装中",IF(J13= 100%,"実装完了","")))</f>
        <v>未実装</v>
      </c>
      <c r="L13" s="80" t="s">
        <v>290</v>
      </c>
      <c r="M13" s="80"/>
      <c r="N13" s="80"/>
    </row>
    <row r="14" spans="2:14" x14ac:dyDescent="0.45">
      <c r="B14" s="30" t="s">
        <v>132</v>
      </c>
      <c r="C14" s="30" t="s">
        <v>231</v>
      </c>
      <c r="D14" s="30" t="s">
        <v>254</v>
      </c>
      <c r="E14" s="30"/>
      <c r="F14" s="30"/>
      <c r="G14" s="30" t="s">
        <v>40</v>
      </c>
      <c r="H14" s="30" t="str">
        <f t="shared" si="2"/>
        <v>待機</v>
      </c>
      <c r="I14" s="30" t="str">
        <f t="shared" si="3"/>
        <v>危</v>
      </c>
      <c r="J14" s="4">
        <v>0</v>
      </c>
      <c r="K14" s="30" t="str">
        <f t="shared" si="4"/>
        <v>未実装</v>
      </c>
      <c r="L14" s="80" t="s">
        <v>291</v>
      </c>
      <c r="M14" s="80"/>
      <c r="N14" s="80"/>
    </row>
    <row r="15" spans="2:14" x14ac:dyDescent="0.45">
      <c r="B15" s="30" t="s">
        <v>132</v>
      </c>
      <c r="C15" s="30" t="s">
        <v>231</v>
      </c>
      <c r="D15" s="30" t="s">
        <v>255</v>
      </c>
      <c r="E15" s="30"/>
      <c r="F15" s="30"/>
      <c r="G15" s="30" t="s">
        <v>40</v>
      </c>
      <c r="H15" s="30" t="str">
        <f t="shared" si="2"/>
        <v>待機</v>
      </c>
      <c r="I15" s="30" t="str">
        <f t="shared" si="3"/>
        <v>危</v>
      </c>
      <c r="J15" s="4">
        <v>0</v>
      </c>
      <c r="K15" s="30" t="str">
        <f t="shared" si="4"/>
        <v>未実装</v>
      </c>
      <c r="L15" s="80" t="s">
        <v>292</v>
      </c>
      <c r="M15" s="80"/>
      <c r="N15" s="80"/>
    </row>
    <row r="16" spans="2:14" x14ac:dyDescent="0.45">
      <c r="B16" s="30" t="s">
        <v>132</v>
      </c>
      <c r="C16" s="30" t="s">
        <v>233</v>
      </c>
      <c r="D16" s="30" t="s">
        <v>270</v>
      </c>
      <c r="E16" s="30"/>
      <c r="F16" s="30"/>
      <c r="G16" s="30" t="s">
        <v>40</v>
      </c>
      <c r="H16" s="30" t="str">
        <f t="shared" ref="H16" si="5">IF(J16&lt;=24%,"待機",IF(J16&lt;=99%,"作業中",IF(J16&gt;=100%,"作業終了","　")))</f>
        <v>待機</v>
      </c>
      <c r="I16" s="30" t="str">
        <f t="shared" si="3"/>
        <v>危</v>
      </c>
      <c r="J16" s="4">
        <v>0</v>
      </c>
      <c r="K16" s="30" t="str">
        <f t="shared" ref="K16" si="6">IF(J16 &lt;= 0%,"未実装",IF(J16 &lt;= 99%,"実装中",IF(J16= 100%,"実装完了","")))</f>
        <v>未実装</v>
      </c>
      <c r="L16" s="80"/>
      <c r="M16" s="80"/>
      <c r="N16" s="80"/>
    </row>
    <row r="17" spans="2:14" x14ac:dyDescent="0.45">
      <c r="B17" s="30" t="s">
        <v>132</v>
      </c>
      <c r="C17" s="30" t="s">
        <v>233</v>
      </c>
      <c r="D17" s="30" t="s">
        <v>256</v>
      </c>
      <c r="E17" s="30"/>
      <c r="F17" s="30"/>
      <c r="G17" s="30" t="s">
        <v>40</v>
      </c>
      <c r="H17" s="30" t="str">
        <f t="shared" si="2"/>
        <v>待機</v>
      </c>
      <c r="I17" s="30" t="str">
        <f t="shared" si="3"/>
        <v>危</v>
      </c>
      <c r="J17" s="4">
        <v>0</v>
      </c>
      <c r="K17" s="30" t="str">
        <f t="shared" si="4"/>
        <v>未実装</v>
      </c>
      <c r="L17" s="80" t="s">
        <v>293</v>
      </c>
      <c r="M17" s="80"/>
      <c r="N17" s="80"/>
    </row>
    <row r="18" spans="2:14" x14ac:dyDescent="0.45">
      <c r="B18" s="30" t="s">
        <v>132</v>
      </c>
      <c r="C18" s="30" t="s">
        <v>233</v>
      </c>
      <c r="D18" s="30" t="s">
        <v>257</v>
      </c>
      <c r="E18" s="30"/>
      <c r="F18" s="30"/>
      <c r="G18" s="30" t="s">
        <v>40</v>
      </c>
      <c r="H18" s="30" t="str">
        <f t="shared" si="2"/>
        <v>待機</v>
      </c>
      <c r="I18" s="30" t="str">
        <f t="shared" si="3"/>
        <v>危</v>
      </c>
      <c r="J18" s="4">
        <v>0</v>
      </c>
      <c r="K18" s="30" t="str">
        <f t="shared" si="4"/>
        <v>未実装</v>
      </c>
      <c r="L18" s="80" t="s">
        <v>294</v>
      </c>
      <c r="M18" s="80"/>
      <c r="N18" s="80"/>
    </row>
    <row r="19" spans="2:14" x14ac:dyDescent="0.45">
      <c r="B19" s="30" t="s">
        <v>132</v>
      </c>
      <c r="C19" s="30" t="s">
        <v>233</v>
      </c>
      <c r="D19" s="30" t="s">
        <v>258</v>
      </c>
      <c r="E19" s="30"/>
      <c r="F19" s="30"/>
      <c r="G19" s="30" t="s">
        <v>40</v>
      </c>
      <c r="H19" s="30" t="str">
        <f t="shared" ref="H19:H24" si="7">IF(J19&lt;=24%,"待機",IF(J19&lt;=99%,"作業中",IF(J19&gt;=100%,"作業終了","　")))</f>
        <v>待機</v>
      </c>
      <c r="I19" s="30" t="str">
        <f t="shared" si="3"/>
        <v>危</v>
      </c>
      <c r="J19" s="4">
        <v>0</v>
      </c>
      <c r="K19" s="30" t="str">
        <f t="shared" ref="K19:K24" si="8">IF(J19 &lt;= 0%,"未実装",IF(J19 &lt;= 99%,"実装中",IF(J19= 100%,"実装完了","")))</f>
        <v>未実装</v>
      </c>
      <c r="L19" s="80" t="s">
        <v>295</v>
      </c>
      <c r="M19" s="80"/>
      <c r="N19" s="80"/>
    </row>
    <row r="20" spans="2:14" x14ac:dyDescent="0.45">
      <c r="B20" s="30" t="s">
        <v>132</v>
      </c>
      <c r="C20" s="30" t="s">
        <v>233</v>
      </c>
      <c r="D20" s="30" t="s">
        <v>259</v>
      </c>
      <c r="E20" s="30"/>
      <c r="F20" s="30"/>
      <c r="G20" s="30" t="s">
        <v>40</v>
      </c>
      <c r="H20" s="30" t="str">
        <f t="shared" si="7"/>
        <v>待機</v>
      </c>
      <c r="I20" s="30" t="str">
        <f t="shared" si="3"/>
        <v>危</v>
      </c>
      <c r="J20" s="4">
        <v>0</v>
      </c>
      <c r="K20" s="30" t="str">
        <f t="shared" si="8"/>
        <v>未実装</v>
      </c>
      <c r="L20" s="80" t="s">
        <v>296</v>
      </c>
      <c r="M20" s="80"/>
      <c r="N20" s="80"/>
    </row>
    <row r="21" spans="2:14" x14ac:dyDescent="0.45">
      <c r="B21" s="30" t="s">
        <v>132</v>
      </c>
      <c r="C21" s="30" t="s">
        <v>233</v>
      </c>
      <c r="D21" s="30" t="s">
        <v>260</v>
      </c>
      <c r="E21" s="30"/>
      <c r="F21" s="30"/>
      <c r="G21" s="30" t="s">
        <v>40</v>
      </c>
      <c r="H21" s="30" t="str">
        <f t="shared" si="7"/>
        <v>待機</v>
      </c>
      <c r="I21" s="30" t="str">
        <f t="shared" si="3"/>
        <v>危</v>
      </c>
      <c r="J21" s="4">
        <v>0</v>
      </c>
      <c r="K21" s="30" t="str">
        <f t="shared" si="8"/>
        <v>未実装</v>
      </c>
      <c r="L21" s="80" t="s">
        <v>297</v>
      </c>
      <c r="M21" s="80"/>
      <c r="N21" s="80"/>
    </row>
    <row r="22" spans="2:14" x14ac:dyDescent="0.45">
      <c r="B22" s="30" t="s">
        <v>132</v>
      </c>
      <c r="C22" s="30" t="s">
        <v>241</v>
      </c>
      <c r="D22" s="41" t="s">
        <v>270</v>
      </c>
      <c r="E22" s="30"/>
      <c r="F22" s="30"/>
      <c r="G22" s="30" t="s">
        <v>40</v>
      </c>
      <c r="H22" s="30" t="str">
        <f t="shared" si="7"/>
        <v>待機</v>
      </c>
      <c r="I22" s="30" t="str">
        <f t="shared" si="3"/>
        <v>危</v>
      </c>
      <c r="J22" s="4">
        <v>0</v>
      </c>
      <c r="K22" s="30" t="str">
        <f t="shared" si="8"/>
        <v>未実装</v>
      </c>
      <c r="L22" s="80"/>
      <c r="M22" s="80"/>
      <c r="N22" s="80"/>
    </row>
    <row r="23" spans="2:14" x14ac:dyDescent="0.45">
      <c r="B23" s="30" t="s">
        <v>132</v>
      </c>
      <c r="C23" s="30" t="s">
        <v>241</v>
      </c>
      <c r="D23" s="41" t="s">
        <v>115</v>
      </c>
      <c r="E23" s="30"/>
      <c r="F23" s="30"/>
      <c r="G23" s="30" t="s">
        <v>40</v>
      </c>
      <c r="H23" s="30" t="str">
        <f t="shared" si="7"/>
        <v>待機</v>
      </c>
      <c r="I23" s="30" t="str">
        <f t="shared" si="3"/>
        <v>危</v>
      </c>
      <c r="J23" s="4">
        <v>0</v>
      </c>
      <c r="K23" s="30" t="str">
        <f t="shared" si="8"/>
        <v>未実装</v>
      </c>
      <c r="L23" s="80" t="s">
        <v>298</v>
      </c>
      <c r="M23" s="80"/>
      <c r="N23" s="80"/>
    </row>
    <row r="24" spans="2:14" x14ac:dyDescent="0.45">
      <c r="B24" s="30" t="s">
        <v>132</v>
      </c>
      <c r="C24" s="30" t="s">
        <v>241</v>
      </c>
      <c r="D24" s="41" t="s">
        <v>271</v>
      </c>
      <c r="E24" s="30"/>
      <c r="F24" s="30"/>
      <c r="G24" s="30" t="s">
        <v>40</v>
      </c>
      <c r="H24" s="30" t="str">
        <f t="shared" si="7"/>
        <v>待機</v>
      </c>
      <c r="I24" s="30" t="str">
        <f t="shared" si="3"/>
        <v>危</v>
      </c>
      <c r="J24" s="4">
        <v>0</v>
      </c>
      <c r="K24" s="30" t="str">
        <f t="shared" si="8"/>
        <v>未実装</v>
      </c>
      <c r="L24" s="80" t="s">
        <v>299</v>
      </c>
      <c r="M24" s="80"/>
      <c r="N24" s="80"/>
    </row>
    <row r="25" spans="2:14" x14ac:dyDescent="0.45">
      <c r="B25" s="30" t="s">
        <v>132</v>
      </c>
      <c r="C25" s="30" t="s">
        <v>241</v>
      </c>
      <c r="D25" s="41" t="s">
        <v>62</v>
      </c>
      <c r="E25" s="30"/>
      <c r="F25" s="30"/>
      <c r="G25" s="30" t="s">
        <v>40</v>
      </c>
      <c r="H25" s="30" t="str">
        <f t="shared" ref="H25:H28" si="9">IF(J25&lt;=24%,"待機",IF(J25&lt;=99%,"作業中",IF(J25&gt;=100%,"作業終了","　")))</f>
        <v>待機</v>
      </c>
      <c r="I25" s="30" t="str">
        <f t="shared" si="3"/>
        <v>危</v>
      </c>
      <c r="J25" s="4">
        <v>0</v>
      </c>
      <c r="K25" s="30" t="str">
        <f t="shared" ref="K25:K28" si="10">IF(J25 &lt;= 0%,"未実装",IF(J25 &lt;= 99%,"実装中",IF(J25= 100%,"実装完了","")))</f>
        <v>未実装</v>
      </c>
      <c r="L25" s="80" t="s">
        <v>286</v>
      </c>
      <c r="M25" s="80"/>
      <c r="N25" s="80"/>
    </row>
    <row r="26" spans="2:14" x14ac:dyDescent="0.45">
      <c r="B26" s="30" t="s">
        <v>132</v>
      </c>
      <c r="C26" s="30" t="s">
        <v>235</v>
      </c>
      <c r="D26" s="30" t="s">
        <v>261</v>
      </c>
      <c r="E26" s="30"/>
      <c r="F26" s="30"/>
      <c r="G26" s="30" t="s">
        <v>40</v>
      </c>
      <c r="H26" s="30" t="str">
        <f t="shared" si="9"/>
        <v>待機</v>
      </c>
      <c r="I26" s="30" t="str">
        <f t="shared" si="3"/>
        <v>危</v>
      </c>
      <c r="J26" s="4">
        <v>0</v>
      </c>
      <c r="K26" s="30" t="str">
        <f t="shared" si="10"/>
        <v>未実装</v>
      </c>
      <c r="L26" s="80" t="s">
        <v>300</v>
      </c>
      <c r="M26" s="80"/>
      <c r="N26" s="80"/>
    </row>
    <row r="27" spans="2:14" x14ac:dyDescent="0.45">
      <c r="B27" s="30" t="s">
        <v>132</v>
      </c>
      <c r="C27" s="30" t="s">
        <v>235</v>
      </c>
      <c r="D27" s="30" t="s">
        <v>262</v>
      </c>
      <c r="E27" s="30"/>
      <c r="F27" s="30"/>
      <c r="G27" s="30" t="s">
        <v>40</v>
      </c>
      <c r="H27" s="30" t="str">
        <f t="shared" si="9"/>
        <v>待機</v>
      </c>
      <c r="I27" s="30" t="str">
        <f t="shared" si="3"/>
        <v>危</v>
      </c>
      <c r="J27" s="4">
        <v>0</v>
      </c>
      <c r="K27" s="30" t="str">
        <f t="shared" si="10"/>
        <v>未実装</v>
      </c>
      <c r="L27" s="80" t="s">
        <v>301</v>
      </c>
      <c r="M27" s="80"/>
      <c r="N27" s="80"/>
    </row>
    <row r="28" spans="2:14" x14ac:dyDescent="0.45">
      <c r="B28" s="30" t="s">
        <v>132</v>
      </c>
      <c r="C28" s="30" t="s">
        <v>235</v>
      </c>
      <c r="D28" s="30" t="s">
        <v>263</v>
      </c>
      <c r="E28" s="30"/>
      <c r="F28" s="30"/>
      <c r="G28" s="30" t="s">
        <v>40</v>
      </c>
      <c r="H28" s="30" t="str">
        <f t="shared" si="9"/>
        <v>待機</v>
      </c>
      <c r="I28" s="30" t="str">
        <f t="shared" si="3"/>
        <v>危</v>
      </c>
      <c r="J28" s="4">
        <v>0</v>
      </c>
      <c r="K28" s="30" t="str">
        <f t="shared" si="10"/>
        <v>未実装</v>
      </c>
      <c r="L28" s="80" t="s">
        <v>302</v>
      </c>
      <c r="M28" s="80"/>
      <c r="N28" s="80"/>
    </row>
    <row r="29" spans="2:14" x14ac:dyDescent="0.45">
      <c r="B29" s="30" t="s">
        <v>132</v>
      </c>
      <c r="C29" s="30" t="s">
        <v>235</v>
      </c>
      <c r="D29" s="30" t="s">
        <v>264</v>
      </c>
      <c r="E29" s="30"/>
      <c r="F29" s="30"/>
      <c r="G29" s="30" t="s">
        <v>40</v>
      </c>
      <c r="H29" s="30" t="str">
        <f t="shared" ref="H29:H32" si="11">IF(J29&lt;=24%,"待機",IF(J29&lt;=99%,"作業中",IF(J29&gt;=100%,"作業終了","　")))</f>
        <v>待機</v>
      </c>
      <c r="I29" s="30" t="str">
        <f t="shared" si="3"/>
        <v>危</v>
      </c>
      <c r="J29" s="4">
        <v>0</v>
      </c>
      <c r="K29" s="30" t="str">
        <f t="shared" ref="K29:K32" si="12">IF(J29 &lt;= 0%,"未実装",IF(J29 &lt;= 99%,"実装中",IF(J29= 100%,"実装完了","")))</f>
        <v>未実装</v>
      </c>
      <c r="L29" s="80" t="s">
        <v>303</v>
      </c>
      <c r="M29" s="80"/>
      <c r="N29" s="80"/>
    </row>
    <row r="30" spans="2:14" x14ac:dyDescent="0.45">
      <c r="B30" s="30" t="s">
        <v>132</v>
      </c>
      <c r="C30" s="30" t="s">
        <v>235</v>
      </c>
      <c r="D30" s="30" t="s">
        <v>265</v>
      </c>
      <c r="E30" s="30"/>
      <c r="F30" s="30"/>
      <c r="G30" s="30" t="s">
        <v>40</v>
      </c>
      <c r="H30" s="30" t="str">
        <f t="shared" si="11"/>
        <v>待機</v>
      </c>
      <c r="I30" s="30" t="str">
        <f t="shared" si="3"/>
        <v>危</v>
      </c>
      <c r="J30" s="4">
        <v>0</v>
      </c>
      <c r="K30" s="30" t="str">
        <f t="shared" si="12"/>
        <v>未実装</v>
      </c>
      <c r="L30" s="80"/>
      <c r="M30" s="80"/>
      <c r="N30" s="80"/>
    </row>
    <row r="31" spans="2:14" x14ac:dyDescent="0.45">
      <c r="B31" s="30" t="s">
        <v>132</v>
      </c>
      <c r="C31" s="30" t="s">
        <v>235</v>
      </c>
      <c r="D31" s="30" t="s">
        <v>266</v>
      </c>
      <c r="E31" s="30"/>
      <c r="F31" s="30"/>
      <c r="G31" s="30" t="s">
        <v>40</v>
      </c>
      <c r="H31" s="30" t="str">
        <f t="shared" si="11"/>
        <v>待機</v>
      </c>
      <c r="I31" s="30" t="str">
        <f t="shared" si="3"/>
        <v>危</v>
      </c>
      <c r="J31" s="4">
        <v>0</v>
      </c>
      <c r="K31" s="30" t="str">
        <f t="shared" si="12"/>
        <v>未実装</v>
      </c>
      <c r="L31" s="80" t="s">
        <v>304</v>
      </c>
      <c r="M31" s="80"/>
      <c r="N31" s="80"/>
    </row>
    <row r="32" spans="2:14" x14ac:dyDescent="0.45">
      <c r="B32" s="30" t="s">
        <v>132</v>
      </c>
      <c r="C32" s="30" t="s">
        <v>235</v>
      </c>
      <c r="D32" s="30" t="s">
        <v>267</v>
      </c>
      <c r="E32" s="30"/>
      <c r="F32" s="30"/>
      <c r="G32" s="30" t="s">
        <v>40</v>
      </c>
      <c r="H32" s="30" t="str">
        <f t="shared" si="11"/>
        <v>待機</v>
      </c>
      <c r="I32" s="30" t="str">
        <f t="shared" si="3"/>
        <v>危</v>
      </c>
      <c r="J32" s="4">
        <v>0</v>
      </c>
      <c r="K32" s="30" t="str">
        <f t="shared" si="12"/>
        <v>未実装</v>
      </c>
      <c r="L32" s="80" t="s">
        <v>305</v>
      </c>
      <c r="M32" s="80"/>
      <c r="N32" s="80"/>
    </row>
    <row r="33" spans="2:14" x14ac:dyDescent="0.45">
      <c r="B33" s="30" t="s">
        <v>132</v>
      </c>
      <c r="C33" s="30" t="s">
        <v>235</v>
      </c>
      <c r="D33" s="30" t="s">
        <v>268</v>
      </c>
      <c r="E33" s="30"/>
      <c r="F33" s="30"/>
      <c r="G33" s="30" t="s">
        <v>40</v>
      </c>
      <c r="H33" s="30" t="str">
        <f t="shared" ref="H33:H35" si="13">IF(J33&lt;=24%,"待機",IF(J33&lt;=99%,"作業中",IF(J33&gt;=100%,"作業終了","　")))</f>
        <v>待機</v>
      </c>
      <c r="I33" s="30" t="str">
        <f t="shared" si="3"/>
        <v>危</v>
      </c>
      <c r="J33" s="4">
        <v>0</v>
      </c>
      <c r="K33" s="30" t="str">
        <f t="shared" ref="K33:K35" si="14">IF(J33 &lt;= 0%,"未実装",IF(J33 &lt;= 99%,"実装中",IF(J33= 100%,"実装完了","")))</f>
        <v>未実装</v>
      </c>
      <c r="L33" s="80" t="s">
        <v>306</v>
      </c>
      <c r="M33" s="80"/>
      <c r="N33" s="80"/>
    </row>
    <row r="34" spans="2:14" x14ac:dyDescent="0.45">
      <c r="B34" s="30" t="s">
        <v>132</v>
      </c>
      <c r="C34" s="30" t="s">
        <v>235</v>
      </c>
      <c r="D34" s="30" t="s">
        <v>276</v>
      </c>
      <c r="E34" s="30"/>
      <c r="F34" s="30"/>
      <c r="G34" s="30" t="s">
        <v>40</v>
      </c>
      <c r="H34" s="30" t="str">
        <f t="shared" ref="H34" si="15">IF(J34&lt;=24%,"待機",IF(J34&lt;=99%,"作業中",IF(J34&gt;=100%,"作業終了","　")))</f>
        <v>待機</v>
      </c>
      <c r="I34" s="30" t="str">
        <f t="shared" si="3"/>
        <v>危</v>
      </c>
      <c r="J34" s="4">
        <v>0</v>
      </c>
      <c r="K34" s="30" t="str">
        <f t="shared" ref="K34" si="16">IF(J34 &lt;= 0%,"未実装",IF(J34 &lt;= 99%,"実装中",IF(J34= 100%,"実装完了","")))</f>
        <v>未実装</v>
      </c>
      <c r="L34" s="80" t="s">
        <v>307</v>
      </c>
      <c r="M34" s="80"/>
      <c r="N34" s="80"/>
    </row>
    <row r="35" spans="2:14" x14ac:dyDescent="0.45">
      <c r="B35" s="30" t="s">
        <v>132</v>
      </c>
      <c r="C35" s="30" t="s">
        <v>239</v>
      </c>
      <c r="D35" s="30" t="s">
        <v>272</v>
      </c>
      <c r="E35" s="30"/>
      <c r="F35" s="30"/>
      <c r="G35" s="30" t="s">
        <v>40</v>
      </c>
      <c r="H35" s="30" t="str">
        <f t="shared" si="13"/>
        <v>待機</v>
      </c>
      <c r="I35" s="30" t="str">
        <f t="shared" si="3"/>
        <v>危</v>
      </c>
      <c r="J35" s="4">
        <v>0</v>
      </c>
      <c r="K35" s="30" t="str">
        <f t="shared" si="14"/>
        <v>未実装</v>
      </c>
      <c r="L35" s="80" t="s">
        <v>308</v>
      </c>
      <c r="M35" s="80"/>
      <c r="N35" s="80"/>
    </row>
    <row r="36" spans="2:14" x14ac:dyDescent="0.45">
      <c r="B36" s="30" t="s">
        <v>132</v>
      </c>
      <c r="C36" s="30" t="s">
        <v>239</v>
      </c>
      <c r="D36" s="30" t="s">
        <v>273</v>
      </c>
      <c r="E36" s="30"/>
      <c r="F36" s="30"/>
      <c r="G36" s="30" t="s">
        <v>40</v>
      </c>
      <c r="H36" s="30" t="str">
        <f t="shared" ref="H36:H37" si="17">IF(J36&lt;=24%,"待機",IF(J36&lt;=99%,"作業中",IF(J36&gt;=100%,"作業終了","　")))</f>
        <v>待機</v>
      </c>
      <c r="I36" s="30" t="str">
        <f t="shared" si="3"/>
        <v>危</v>
      </c>
      <c r="J36" s="4">
        <v>0</v>
      </c>
      <c r="K36" s="30" t="str">
        <f t="shared" ref="K36:K37" si="18">IF(J36 &lt;= 0%,"未実装",IF(J36 &lt;= 99%,"実装中",IF(J36= 100%,"実装完了","")))</f>
        <v>未実装</v>
      </c>
      <c r="L36" s="80" t="s">
        <v>309</v>
      </c>
      <c r="M36" s="80"/>
      <c r="N36" s="80"/>
    </row>
    <row r="37" spans="2:14" x14ac:dyDescent="0.45">
      <c r="B37" s="30" t="s">
        <v>132</v>
      </c>
      <c r="C37" s="30" t="s">
        <v>239</v>
      </c>
      <c r="D37" s="30" t="s">
        <v>274</v>
      </c>
      <c r="E37" s="30"/>
      <c r="F37" s="30"/>
      <c r="G37" s="30" t="s">
        <v>40</v>
      </c>
      <c r="H37" s="30" t="str">
        <f t="shared" si="17"/>
        <v>待機</v>
      </c>
      <c r="I37" s="30" t="str">
        <f t="shared" si="3"/>
        <v>危</v>
      </c>
      <c r="J37" s="4">
        <v>0</v>
      </c>
      <c r="K37" s="30" t="str">
        <f t="shared" si="18"/>
        <v>未実装</v>
      </c>
      <c r="L37" s="80" t="s">
        <v>310</v>
      </c>
      <c r="M37" s="80"/>
      <c r="N37" s="80"/>
    </row>
    <row r="38" spans="2:14" x14ac:dyDescent="0.45">
      <c r="B38" s="30" t="s">
        <v>132</v>
      </c>
      <c r="C38" s="30" t="s">
        <v>239</v>
      </c>
      <c r="D38" s="30" t="s">
        <v>275</v>
      </c>
      <c r="E38" s="30"/>
      <c r="F38" s="30"/>
      <c r="G38" s="30" t="s">
        <v>40</v>
      </c>
      <c r="H38" s="30" t="str">
        <f t="shared" ref="H38:H41" si="19">IF(J38&lt;=24%,"待機",IF(J38&lt;=99%,"作業中",IF(J38&gt;=100%,"作業終了","　")))</f>
        <v>待機</v>
      </c>
      <c r="I38" s="30" t="str">
        <f t="shared" si="3"/>
        <v>危</v>
      </c>
      <c r="J38" s="4">
        <v>0</v>
      </c>
      <c r="K38" s="30" t="str">
        <f t="shared" ref="K38:K41" si="20">IF(J38 &lt;= 0%,"未実装",IF(J38 &lt;= 99%,"実装中",IF(J38= 100%,"実装完了","")))</f>
        <v>未実装</v>
      </c>
      <c r="L38" s="80" t="s">
        <v>311</v>
      </c>
      <c r="M38" s="80"/>
      <c r="N38" s="80"/>
    </row>
    <row r="39" spans="2:14" x14ac:dyDescent="0.45">
      <c r="B39" s="30" t="s">
        <v>132</v>
      </c>
      <c r="C39" s="30" t="s">
        <v>239</v>
      </c>
      <c r="D39" s="30" t="s">
        <v>87</v>
      </c>
      <c r="E39" s="30"/>
      <c r="F39" s="30"/>
      <c r="G39" s="30" t="s">
        <v>40</v>
      </c>
      <c r="H39" s="30" t="str">
        <f t="shared" si="19"/>
        <v>待機</v>
      </c>
      <c r="I39" s="30" t="str">
        <f t="shared" si="3"/>
        <v>危</v>
      </c>
      <c r="J39" s="4">
        <v>0</v>
      </c>
      <c r="K39" s="30" t="str">
        <f t="shared" si="20"/>
        <v>未実装</v>
      </c>
      <c r="L39" s="80" t="s">
        <v>312</v>
      </c>
      <c r="M39" s="80"/>
      <c r="N39" s="80"/>
    </row>
    <row r="40" spans="2:14" x14ac:dyDescent="0.45">
      <c r="B40" s="30" t="s">
        <v>132</v>
      </c>
      <c r="C40" s="30" t="s">
        <v>239</v>
      </c>
      <c r="D40" s="30" t="s">
        <v>269</v>
      </c>
      <c r="E40" s="30"/>
      <c r="F40" s="30"/>
      <c r="G40" s="30" t="s">
        <v>40</v>
      </c>
      <c r="H40" s="30" t="str">
        <f t="shared" si="19"/>
        <v>待機</v>
      </c>
      <c r="I40" s="30" t="str">
        <f t="shared" si="3"/>
        <v>危</v>
      </c>
      <c r="J40" s="4">
        <v>0</v>
      </c>
      <c r="K40" s="30" t="str">
        <f t="shared" si="20"/>
        <v>未実装</v>
      </c>
      <c r="L40" s="80"/>
      <c r="M40" s="80"/>
      <c r="N40" s="80"/>
    </row>
    <row r="41" spans="2:14" x14ac:dyDescent="0.45">
      <c r="B41" s="30" t="s">
        <v>132</v>
      </c>
      <c r="C41" s="30" t="s">
        <v>239</v>
      </c>
      <c r="D41" s="30" t="s">
        <v>277</v>
      </c>
      <c r="E41" s="30"/>
      <c r="F41" s="30"/>
      <c r="G41" s="30" t="s">
        <v>40</v>
      </c>
      <c r="H41" s="30" t="str">
        <f t="shared" si="19"/>
        <v>待機</v>
      </c>
      <c r="I41" s="30" t="str">
        <f t="shared" si="3"/>
        <v>危</v>
      </c>
      <c r="J41" s="4">
        <v>0</v>
      </c>
      <c r="K41" s="30" t="str">
        <f t="shared" si="20"/>
        <v>未実装</v>
      </c>
      <c r="L41" s="80" t="s">
        <v>313</v>
      </c>
      <c r="M41" s="80"/>
      <c r="N41" s="80"/>
    </row>
    <row r="42" spans="2:14" x14ac:dyDescent="0.45">
      <c r="B42" s="30" t="s">
        <v>132</v>
      </c>
      <c r="C42" s="30" t="s">
        <v>239</v>
      </c>
      <c r="D42" s="30" t="s">
        <v>278</v>
      </c>
      <c r="E42" s="30"/>
      <c r="F42" s="30"/>
      <c r="G42" s="30" t="s">
        <v>40</v>
      </c>
      <c r="H42" s="30" t="str">
        <f t="shared" ref="H42:H43" si="21">IF(J42&lt;=24%,"待機",IF(J42&lt;=99%,"作業中",IF(J42&gt;=100%,"作業終了","　")))</f>
        <v>待機</v>
      </c>
      <c r="I42" s="30" t="str">
        <f t="shared" si="3"/>
        <v>危</v>
      </c>
      <c r="J42" s="4">
        <v>0</v>
      </c>
      <c r="K42" s="30" t="str">
        <f t="shared" ref="K42:K43" si="22">IF(J42 &lt;= 0%,"未実装",IF(J42 &lt;= 99%,"実装中",IF(J42= 100%,"実装完了","")))</f>
        <v>未実装</v>
      </c>
      <c r="L42" s="80"/>
      <c r="M42" s="80"/>
      <c r="N42" s="80"/>
    </row>
    <row r="43" spans="2:14" x14ac:dyDescent="0.45">
      <c r="B43" s="30" t="s">
        <v>132</v>
      </c>
      <c r="C43" s="30" t="s">
        <v>239</v>
      </c>
      <c r="D43" s="30" t="s">
        <v>279</v>
      </c>
      <c r="E43" s="30"/>
      <c r="F43" s="30"/>
      <c r="G43" s="30" t="s">
        <v>40</v>
      </c>
      <c r="H43" s="30" t="str">
        <f t="shared" si="21"/>
        <v>待機</v>
      </c>
      <c r="I43" s="30" t="str">
        <f t="shared" si="3"/>
        <v>危</v>
      </c>
      <c r="J43" s="4">
        <v>0</v>
      </c>
      <c r="K43" s="30" t="str">
        <f t="shared" si="22"/>
        <v>未実装</v>
      </c>
      <c r="L43" s="80" t="s">
        <v>314</v>
      </c>
      <c r="M43" s="80"/>
      <c r="N43" s="80"/>
    </row>
    <row r="44" spans="2:14" x14ac:dyDescent="0.45">
      <c r="B44" s="30" t="s">
        <v>132</v>
      </c>
      <c r="C44" s="30" t="s">
        <v>237</v>
      </c>
      <c r="D44" s="30" t="s">
        <v>269</v>
      </c>
      <c r="E44" s="30"/>
      <c r="F44" s="30"/>
      <c r="G44" s="30" t="s">
        <v>40</v>
      </c>
      <c r="H44" s="30" t="str">
        <f t="shared" ref="H44:H45" si="23">IF(J44&lt;=24%,"待機",IF(J44&lt;=99%,"作業中",IF(J44&gt;=100%,"作業終了","　")))</f>
        <v>待機</v>
      </c>
      <c r="I44" s="30" t="str">
        <f t="shared" si="3"/>
        <v>危</v>
      </c>
      <c r="J44" s="4">
        <v>0</v>
      </c>
      <c r="K44" s="30" t="str">
        <f t="shared" ref="K44:K45" si="24">IF(J44 &lt;= 0%,"未実装",IF(J44 &lt;= 99%,"実装中",IF(J44= 100%,"実装完了","")))</f>
        <v>未実装</v>
      </c>
      <c r="L44" s="80"/>
      <c r="M44" s="80"/>
      <c r="N44" s="80"/>
    </row>
    <row r="45" spans="2:14" x14ac:dyDescent="0.45">
      <c r="B45" s="30" t="s">
        <v>132</v>
      </c>
      <c r="C45" s="30" t="s">
        <v>237</v>
      </c>
      <c r="D45" s="30" t="s">
        <v>280</v>
      </c>
      <c r="E45" s="30"/>
      <c r="F45" s="30"/>
      <c r="G45" s="30" t="s">
        <v>40</v>
      </c>
      <c r="H45" s="30" t="str">
        <f t="shared" si="23"/>
        <v>待機</v>
      </c>
      <c r="I45" s="30" t="str">
        <f t="shared" si="3"/>
        <v>危</v>
      </c>
      <c r="J45" s="4">
        <v>0</v>
      </c>
      <c r="K45" s="30" t="str">
        <f t="shared" si="24"/>
        <v>未実装</v>
      </c>
      <c r="L45" s="80" t="s">
        <v>315</v>
      </c>
      <c r="M45" s="80"/>
      <c r="N45" s="80"/>
    </row>
    <row r="46" spans="2:14" x14ac:dyDescent="0.45">
      <c r="B46" s="30" t="s">
        <v>132</v>
      </c>
      <c r="C46" s="30" t="s">
        <v>237</v>
      </c>
      <c r="D46" s="30" t="s">
        <v>281</v>
      </c>
      <c r="E46" s="30"/>
      <c r="F46" s="30"/>
      <c r="G46" s="30" t="s">
        <v>40</v>
      </c>
      <c r="H46" s="30" t="str">
        <f t="shared" ref="H46:H47" si="25">IF(J46&lt;=24%,"待機",IF(J46&lt;=99%,"作業中",IF(J46&gt;=100%,"作業終了","　")))</f>
        <v>待機</v>
      </c>
      <c r="I46" s="30" t="str">
        <f t="shared" si="3"/>
        <v>危</v>
      </c>
      <c r="J46" s="4">
        <v>0</v>
      </c>
      <c r="K46" s="30" t="str">
        <f t="shared" ref="K46:K47" si="26">IF(J46 &lt;= 0%,"未実装",IF(J46 &lt;= 99%,"実装中",IF(J46= 100%,"実装完了","")))</f>
        <v>未実装</v>
      </c>
      <c r="L46" s="80" t="s">
        <v>315</v>
      </c>
      <c r="M46" s="80"/>
      <c r="N46" s="80"/>
    </row>
    <row r="47" spans="2:14" x14ac:dyDescent="0.45">
      <c r="B47" s="30" t="s">
        <v>132</v>
      </c>
      <c r="C47" s="30" t="s">
        <v>237</v>
      </c>
      <c r="D47" s="30" t="s">
        <v>101</v>
      </c>
      <c r="E47" s="30"/>
      <c r="F47" s="30"/>
      <c r="G47" s="30" t="s">
        <v>40</v>
      </c>
      <c r="H47" s="30" t="str">
        <f t="shared" si="25"/>
        <v>待機</v>
      </c>
      <c r="I47" s="30" t="str">
        <f t="shared" si="3"/>
        <v>危</v>
      </c>
      <c r="J47" s="4">
        <v>0</v>
      </c>
      <c r="K47" s="30" t="str">
        <f t="shared" si="26"/>
        <v>未実装</v>
      </c>
      <c r="L47" s="80" t="s">
        <v>315</v>
      </c>
      <c r="M47" s="80"/>
      <c r="N47" s="80"/>
    </row>
    <row r="48" spans="2:14" x14ac:dyDescent="0.45">
      <c r="B48" s="30" t="s">
        <v>132</v>
      </c>
      <c r="C48" s="30" t="s">
        <v>237</v>
      </c>
      <c r="D48" s="30" t="s">
        <v>285</v>
      </c>
      <c r="E48" s="30"/>
      <c r="F48" s="30"/>
      <c r="G48" s="30" t="s">
        <v>40</v>
      </c>
      <c r="H48" s="30" t="str">
        <f t="shared" ref="H48" si="27">IF(J48&lt;=24%,"待機",IF(J48&lt;=99%,"作業中",IF(J48&gt;=100%,"作業終了","　")))</f>
        <v>待機</v>
      </c>
      <c r="I48" s="30" t="str">
        <f t="shared" si="3"/>
        <v>危</v>
      </c>
      <c r="J48" s="4">
        <v>0</v>
      </c>
      <c r="K48" s="30" t="str">
        <f t="shared" ref="K48" si="28">IF(J48 &lt;= 0%,"未実装",IF(J48 &lt;= 99%,"実装中",IF(J48= 100%,"実装完了","")))</f>
        <v>未実装</v>
      </c>
      <c r="L48" s="80" t="s">
        <v>317</v>
      </c>
      <c r="M48" s="80"/>
      <c r="N48" s="80"/>
    </row>
    <row r="49" spans="2:16" x14ac:dyDescent="0.45">
      <c r="B49" s="30" t="s">
        <v>132</v>
      </c>
      <c r="C49" s="30" t="s">
        <v>181</v>
      </c>
      <c r="D49" s="30" t="s">
        <v>269</v>
      </c>
      <c r="E49" s="30"/>
      <c r="F49" s="30"/>
      <c r="G49" s="30" t="s">
        <v>40</v>
      </c>
      <c r="H49" s="30" t="str">
        <f t="shared" ref="H49:H50" si="29">IF(J49&lt;=24%,"待機",IF(J49&lt;=99%,"作業中",IF(J49&gt;=100%,"作業終了","　")))</f>
        <v>待機</v>
      </c>
      <c r="I49" s="30" t="str">
        <f t="shared" si="3"/>
        <v>危</v>
      </c>
      <c r="J49" s="4">
        <v>0</v>
      </c>
      <c r="K49" s="30" t="str">
        <f t="shared" ref="K49:K50" si="30">IF(J49 &lt;= 0%,"未実装",IF(J49 &lt;= 99%,"実装中",IF(J49= 100%,"実装完了","")))</f>
        <v>未実装</v>
      </c>
      <c r="L49" s="80"/>
      <c r="M49" s="80"/>
      <c r="N49" s="80"/>
    </row>
    <row r="50" spans="2:16" x14ac:dyDescent="0.45">
      <c r="B50" s="30" t="s">
        <v>132</v>
      </c>
      <c r="C50" s="30" t="s">
        <v>181</v>
      </c>
      <c r="D50" s="30" t="s">
        <v>282</v>
      </c>
      <c r="E50" s="30"/>
      <c r="F50" s="30"/>
      <c r="G50" s="30" t="s">
        <v>40</v>
      </c>
      <c r="H50" s="30" t="str">
        <f t="shared" si="29"/>
        <v>待機</v>
      </c>
      <c r="I50" s="30" t="str">
        <f t="shared" si="3"/>
        <v>危</v>
      </c>
      <c r="J50" s="4">
        <v>0</v>
      </c>
      <c r="K50" s="30" t="str">
        <f t="shared" si="30"/>
        <v>未実装</v>
      </c>
      <c r="L50" s="80"/>
      <c r="M50" s="80"/>
      <c r="N50" s="80"/>
    </row>
    <row r="51" spans="2:16" x14ac:dyDescent="0.45">
      <c r="B51" s="30" t="s">
        <v>132</v>
      </c>
      <c r="C51" s="30" t="s">
        <v>181</v>
      </c>
      <c r="D51" s="30" t="s">
        <v>115</v>
      </c>
      <c r="E51" s="30"/>
      <c r="F51" s="30"/>
      <c r="G51" s="30" t="s">
        <v>40</v>
      </c>
      <c r="H51" s="30" t="str">
        <f t="shared" ref="H51:H52" si="31">IF(J51&lt;=24%,"待機",IF(J51&lt;=99%,"作業中",IF(J51&gt;=100%,"作業終了","　")))</f>
        <v>待機</v>
      </c>
      <c r="I51" s="30" t="str">
        <f t="shared" si="3"/>
        <v>危</v>
      </c>
      <c r="J51" s="4">
        <v>0</v>
      </c>
      <c r="K51" s="30" t="str">
        <f t="shared" ref="K51:K52" si="32">IF(J51 &lt;= 0%,"未実装",IF(J51 &lt;= 99%,"実装中",IF(J51= 100%,"実装完了","")))</f>
        <v>未実装</v>
      </c>
      <c r="L51" s="80" t="s">
        <v>316</v>
      </c>
      <c r="M51" s="80"/>
      <c r="N51" s="80"/>
    </row>
    <row r="52" spans="2:16" x14ac:dyDescent="0.45">
      <c r="B52" s="30" t="s">
        <v>132</v>
      </c>
      <c r="C52" s="30" t="s">
        <v>181</v>
      </c>
      <c r="D52" s="30" t="s">
        <v>283</v>
      </c>
      <c r="E52" s="30"/>
      <c r="F52" s="30"/>
      <c r="G52" s="30" t="s">
        <v>40</v>
      </c>
      <c r="H52" s="30" t="str">
        <f t="shared" si="31"/>
        <v>待機</v>
      </c>
      <c r="I52" s="30" t="str">
        <f t="shared" si="3"/>
        <v>危</v>
      </c>
      <c r="J52" s="4">
        <v>0</v>
      </c>
      <c r="K52" s="30" t="str">
        <f t="shared" si="32"/>
        <v>未実装</v>
      </c>
      <c r="L52" s="80" t="s">
        <v>315</v>
      </c>
      <c r="M52" s="80"/>
      <c r="N52" s="80"/>
    </row>
    <row r="53" spans="2:16" x14ac:dyDescent="0.45">
      <c r="B53" s="30" t="s">
        <v>132</v>
      </c>
      <c r="C53" s="30" t="s">
        <v>181</v>
      </c>
      <c r="D53" s="30" t="s">
        <v>284</v>
      </c>
      <c r="E53" s="30"/>
      <c r="F53" s="30"/>
      <c r="G53" s="30" t="s">
        <v>40</v>
      </c>
      <c r="H53" s="30" t="str">
        <f t="shared" ref="H53:H55" si="33">IF(J53&lt;=24%,"待機",IF(J53&lt;=99%,"作業中",IF(J53&gt;=100%,"作業終了","　")))</f>
        <v>待機</v>
      </c>
      <c r="I53" s="30" t="str">
        <f t="shared" si="3"/>
        <v>危</v>
      </c>
      <c r="J53" s="4">
        <v>0</v>
      </c>
      <c r="K53" s="30" t="str">
        <f t="shared" ref="K53:K55" si="34">IF(J53 &lt;= 0%,"未実装",IF(J53 &lt;= 99%,"実装中",IF(J53= 100%,"実装完了","")))</f>
        <v>未実装</v>
      </c>
      <c r="L53" s="80" t="s">
        <v>315</v>
      </c>
      <c r="M53" s="80"/>
      <c r="N53" s="80"/>
    </row>
    <row r="54" spans="2:16" x14ac:dyDescent="0.45">
      <c r="B54" s="30" t="s">
        <v>132</v>
      </c>
      <c r="C54" s="30" t="s">
        <v>181</v>
      </c>
      <c r="D54" s="30" t="s">
        <v>101</v>
      </c>
      <c r="E54" s="30"/>
      <c r="F54" s="30"/>
      <c r="G54" s="30" t="s">
        <v>40</v>
      </c>
      <c r="H54" s="30" t="str">
        <f t="shared" si="33"/>
        <v>待機</v>
      </c>
      <c r="I54" s="30" t="str">
        <f t="shared" si="3"/>
        <v>危</v>
      </c>
      <c r="J54" s="4">
        <v>0</v>
      </c>
      <c r="K54" s="30" t="str">
        <f t="shared" si="34"/>
        <v>未実装</v>
      </c>
      <c r="L54" s="80" t="s">
        <v>315</v>
      </c>
      <c r="M54" s="80"/>
      <c r="N54" s="80"/>
    </row>
    <row r="55" spans="2:16" x14ac:dyDescent="0.45">
      <c r="B55" s="30" t="s">
        <v>132</v>
      </c>
      <c r="C55" s="30" t="s">
        <v>181</v>
      </c>
      <c r="D55" s="30" t="s">
        <v>285</v>
      </c>
      <c r="E55" s="30"/>
      <c r="F55" s="30"/>
      <c r="G55" s="30" t="s">
        <v>40</v>
      </c>
      <c r="H55" s="30" t="str">
        <f t="shared" si="33"/>
        <v>待機</v>
      </c>
      <c r="I55" s="30" t="str">
        <f t="shared" si="3"/>
        <v>危</v>
      </c>
      <c r="J55" s="4">
        <v>0</v>
      </c>
      <c r="K55" s="30" t="str">
        <f t="shared" si="34"/>
        <v>未実装</v>
      </c>
      <c r="L55" s="80" t="s">
        <v>317</v>
      </c>
      <c r="M55" s="80"/>
      <c r="N55" s="80"/>
    </row>
    <row r="57" spans="2:16" x14ac:dyDescent="0.45">
      <c r="B57" s="87" t="s">
        <v>318</v>
      </c>
      <c r="C57" s="87"/>
      <c r="D57" s="87"/>
      <c r="E57" s="87" t="s">
        <v>320</v>
      </c>
      <c r="F57" s="87"/>
      <c r="G57" s="87"/>
      <c r="H57" s="37" t="s">
        <v>321</v>
      </c>
      <c r="I57" s="36"/>
      <c r="J57" s="36"/>
      <c r="K57" s="36"/>
      <c r="L57" s="36"/>
      <c r="M57" s="36"/>
      <c r="N57" s="36"/>
      <c r="O57" s="36"/>
      <c r="P57" s="36"/>
    </row>
    <row r="58" spans="2:16" x14ac:dyDescent="0.45">
      <c r="B58" s="80">
        <f>COUNTA(D8:D55)</f>
        <v>48</v>
      </c>
      <c r="C58" s="80"/>
      <c r="D58" s="80"/>
      <c r="E58" s="80">
        <f>COUNTIF(J8:J55,100%)</f>
        <v>0</v>
      </c>
      <c r="F58" s="80"/>
      <c r="G58" s="80"/>
      <c r="H58" s="46" t="s">
        <v>322</v>
      </c>
      <c r="I58" s="47"/>
      <c r="J58" s="36"/>
      <c r="K58" s="36"/>
      <c r="L58" s="36"/>
      <c r="M58" s="36"/>
      <c r="N58" s="36"/>
      <c r="O58" s="36"/>
      <c r="P58" s="36"/>
    </row>
  </sheetData>
  <mergeCells count="69">
    <mergeCell ref="D3:E3"/>
    <mergeCell ref="F3:G3"/>
    <mergeCell ref="H3:I3"/>
    <mergeCell ref="J3:K3"/>
    <mergeCell ref="L3:M3"/>
    <mergeCell ref="D2:E2"/>
    <mergeCell ref="F2:G2"/>
    <mergeCell ref="H2:I2"/>
    <mergeCell ref="J2:K2"/>
    <mergeCell ref="L2:M2"/>
    <mergeCell ref="L8:N8"/>
    <mergeCell ref="L9:N9"/>
    <mergeCell ref="L10:N10"/>
    <mergeCell ref="B5:B6"/>
    <mergeCell ref="E5:F5"/>
    <mergeCell ref="H5:K5"/>
    <mergeCell ref="L5:N6"/>
    <mergeCell ref="B7:N7"/>
    <mergeCell ref="D5:D6"/>
    <mergeCell ref="C5:C6"/>
    <mergeCell ref="L23:N23"/>
    <mergeCell ref="L24:N24"/>
    <mergeCell ref="L12:N12"/>
    <mergeCell ref="L13:N13"/>
    <mergeCell ref="L14:N14"/>
    <mergeCell ref="L15:N15"/>
    <mergeCell ref="L17:N17"/>
    <mergeCell ref="L18:N18"/>
    <mergeCell ref="L31:N31"/>
    <mergeCell ref="L32:N32"/>
    <mergeCell ref="L33:N33"/>
    <mergeCell ref="L35:N35"/>
    <mergeCell ref="L11:N11"/>
    <mergeCell ref="L16:N16"/>
    <mergeCell ref="L25:N25"/>
    <mergeCell ref="L26:N26"/>
    <mergeCell ref="L27:N27"/>
    <mergeCell ref="L28:N28"/>
    <mergeCell ref="L29:N29"/>
    <mergeCell ref="L30:N30"/>
    <mergeCell ref="L19:N19"/>
    <mergeCell ref="L20:N20"/>
    <mergeCell ref="L21:N21"/>
    <mergeCell ref="L22:N22"/>
    <mergeCell ref="L46:N46"/>
    <mergeCell ref="L36:N36"/>
    <mergeCell ref="L37:N37"/>
    <mergeCell ref="L38:N38"/>
    <mergeCell ref="L39:N39"/>
    <mergeCell ref="L40:N40"/>
    <mergeCell ref="L41:N41"/>
    <mergeCell ref="L42:N42"/>
    <mergeCell ref="L43:N43"/>
    <mergeCell ref="L34:N34"/>
    <mergeCell ref="L44:N44"/>
    <mergeCell ref="L45:N45"/>
    <mergeCell ref="L47:N47"/>
    <mergeCell ref="L49:N49"/>
    <mergeCell ref="L50:N50"/>
    <mergeCell ref="L51:N51"/>
    <mergeCell ref="L52:N52"/>
    <mergeCell ref="L54:N54"/>
    <mergeCell ref="L55:N55"/>
    <mergeCell ref="L48:N48"/>
    <mergeCell ref="B58:D58"/>
    <mergeCell ref="B57:D57"/>
    <mergeCell ref="E57:G57"/>
    <mergeCell ref="E58:G58"/>
    <mergeCell ref="L53:N53"/>
  </mergeCells>
  <phoneticPr fontId="1"/>
  <conditionalFormatting sqref="I8:I10 I12:I15 I17:I33 I35:I47 I49:I55">
    <cfRule type="cellIs" dxfId="477" priority="130" operator="equal">
      <formula>"危"</formula>
    </cfRule>
  </conditionalFormatting>
  <conditionalFormatting sqref="I8:I10 I12:I15 I17:I33 I35:I47 I49:I55">
    <cfRule type="cellIs" dxfId="476" priority="129" operator="equal">
      <formula>"注"</formula>
    </cfRule>
  </conditionalFormatting>
  <conditionalFormatting sqref="I8:I10 I12:I15 I17:I33 I35:I47 I49:I55">
    <cfRule type="cellIs" dxfId="475" priority="126" operator="equal">
      <formula>"終了"</formula>
    </cfRule>
    <cfRule type="cellIs" dxfId="474" priority="127" operator="equal">
      <formula>"安"</formula>
    </cfRule>
    <cfRule type="cellIs" dxfId="473" priority="128" operator="equal">
      <formula>"警"</formula>
    </cfRule>
  </conditionalFormatting>
  <conditionalFormatting sqref="H8:H10 H12:H15 H17:H33 H35:H47 H49:H55">
    <cfRule type="cellIs" dxfId="472" priority="123" operator="equal">
      <formula>"作業終了"</formula>
    </cfRule>
    <cfRule type="cellIs" dxfId="471" priority="124" operator="equal">
      <formula>"作業中"</formula>
    </cfRule>
    <cfRule type="cellIs" dxfId="470" priority="125" operator="equal">
      <formula>"待機"</formula>
    </cfRule>
  </conditionalFormatting>
  <conditionalFormatting sqref="I8:I10 I12:I15 I17:I33 I35:I47 I49:I55">
    <cfRule type="cellIs" dxfId="469" priority="122" operator="equal">
      <formula>"警"</formula>
    </cfRule>
  </conditionalFormatting>
  <conditionalFormatting sqref="I8:I10 I12:I15 I17:I33 I35:I47 I49:I55">
    <cfRule type="cellIs" dxfId="468" priority="121" operator="equal">
      <formula>"安"</formula>
    </cfRule>
  </conditionalFormatting>
  <conditionalFormatting sqref="I8:I10 I12:I15 I17:I33 I35:I47 I49:I55">
    <cfRule type="cellIs" dxfId="467" priority="120" operator="equal">
      <formula>"終了"</formula>
    </cfRule>
  </conditionalFormatting>
  <conditionalFormatting sqref="K8:K10 K12:K15 K17:K33 K35:K47 K49:K55">
    <cfRule type="cellIs" dxfId="466" priority="119" operator="equal">
      <formula>"未実装"</formula>
    </cfRule>
  </conditionalFormatting>
  <conditionalFormatting sqref="K8:K10 K12:K15 K17:K33 K35:K47 K49:K55">
    <cfRule type="cellIs" dxfId="465" priority="113" operator="equal">
      <formula>"実装完了"</formula>
    </cfRule>
    <cfRule type="cellIs" dxfId="464" priority="114" operator="equal">
      <formula>"実装中"</formula>
    </cfRule>
    <cfRule type="cellIs" dxfId="463" priority="115" operator="equal">
      <formula>"未実装"</formula>
    </cfRule>
    <cfRule type="cellIs" dxfId="462" priority="116" operator="equal">
      <formula>"実装完了"</formula>
    </cfRule>
    <cfRule type="cellIs" dxfId="461" priority="117" operator="lessThan">
      <formula>$J$8&lt;=99%</formula>
    </cfRule>
    <cfRule type="cellIs" dxfId="460" priority="118" operator="lessThan">
      <formula>$J$8&lt;=99%</formula>
    </cfRule>
  </conditionalFormatting>
  <conditionalFormatting sqref="E5:E6">
    <cfRule type="containsText" dxfId="459" priority="108" operator="containsText" text="未定">
      <formula>NOT(ISERROR(SEARCH("未定",E5)))</formula>
    </cfRule>
    <cfRule type="containsText" dxfId="458" priority="109" operator="containsText" text="館田">
      <formula>NOT(ISERROR(SEARCH("館田",E5)))</formula>
    </cfRule>
    <cfRule type="containsText" dxfId="457" priority="110" operator="containsText" text="蛯名">
      <formula>NOT(ISERROR(SEARCH("蛯名",E5)))</formula>
    </cfRule>
    <cfRule type="containsText" dxfId="456" priority="111" operator="containsText" text="圷">
      <formula>NOT(ISERROR(SEARCH("圷",E5)))</formula>
    </cfRule>
    <cfRule type="containsText" dxfId="455" priority="112" operator="containsText" text="荒谷">
      <formula>NOT(ISERROR(SEARCH("荒谷",E5)))</formula>
    </cfRule>
  </conditionalFormatting>
  <conditionalFormatting sqref="F6">
    <cfRule type="containsText" dxfId="454" priority="106" operator="containsText" text="館田">
      <formula>NOT(ISERROR(SEARCH("館田",F6)))</formula>
    </cfRule>
    <cfRule type="containsText" dxfId="453" priority="107" operator="containsText" text="蛯名">
      <formula>NOT(ISERROR(SEARCH("蛯名",F6)))</formula>
    </cfRule>
  </conditionalFormatting>
  <conditionalFormatting sqref="E5:E6">
    <cfRule type="containsText" dxfId="452" priority="105" operator="containsText" text="舘田">
      <formula>NOT(ISERROR(SEARCH("舘田",E5)))</formula>
    </cfRule>
  </conditionalFormatting>
  <conditionalFormatting sqref="E5:E6">
    <cfRule type="containsText" dxfId="451" priority="98" operator="containsText" text="有馬">
      <formula>NOT(ISERROR(SEARCH("有馬",E5)))</formula>
    </cfRule>
    <cfRule type="containsText" dxfId="450" priority="99" operator="containsText" text="有馬">
      <formula>NOT(ISERROR(SEARCH("有馬",E5)))</formula>
    </cfRule>
    <cfRule type="containsText" dxfId="449" priority="100" operator="containsText" text="石田">
      <formula>NOT(ISERROR(SEARCH("石田",E5)))</formula>
    </cfRule>
    <cfRule type="containsText" dxfId="448" priority="101" operator="containsText" text="石田">
      <formula>NOT(ISERROR(SEARCH("石田",E5)))</formula>
    </cfRule>
    <cfRule type="containsText" dxfId="447" priority="102" operator="containsText" text="横道">
      <formula>NOT(ISERROR(SEARCH("横道",E5)))</formula>
    </cfRule>
    <cfRule type="containsText" dxfId="446" priority="103" operator="containsText" text="佐藤">
      <formula>NOT(ISERROR(SEARCH("佐藤",E5)))</formula>
    </cfRule>
    <cfRule type="containsText" dxfId="445" priority="104" operator="containsText" text="未定">
      <formula>NOT(ISERROR(SEARCH("未定",E5)))</formula>
    </cfRule>
  </conditionalFormatting>
  <conditionalFormatting sqref="E5:E6">
    <cfRule type="containsText" dxfId="444" priority="97" operator="containsText" text="横道">
      <formula>NOT(ISERROR(SEARCH("横道",E5)))</formula>
    </cfRule>
  </conditionalFormatting>
  <conditionalFormatting sqref="H5:H6">
    <cfRule type="containsText" dxfId="443" priority="94" operator="containsText" text="作業終了">
      <formula>NOT(ISERROR(SEARCH("作業終了",H5)))</formula>
    </cfRule>
    <cfRule type="containsText" dxfId="442" priority="95" operator="containsText" text="作業中">
      <formula>NOT(ISERROR(SEARCH("作業中",H5)))</formula>
    </cfRule>
    <cfRule type="containsText" dxfId="441" priority="96" operator="containsText" text="待機">
      <formula>NOT(ISERROR(SEARCH("待機",H5)))</formula>
    </cfRule>
  </conditionalFormatting>
  <conditionalFormatting sqref="I6">
    <cfRule type="containsText" dxfId="440" priority="87" operator="containsText" text="注">
      <formula>NOT(ISERROR(SEARCH("注",I6)))</formula>
    </cfRule>
    <cfRule type="containsText" dxfId="439" priority="90" operator="containsText" text="警">
      <formula>NOT(ISERROR(SEARCH("警",I6)))</formula>
    </cfRule>
    <cfRule type="containsText" dxfId="438" priority="91" operator="containsText" text="安全">
      <formula>NOT(ISERROR(SEARCH("安全",I6)))</formula>
    </cfRule>
    <cfRule type="containsText" dxfId="437" priority="92" operator="containsText" text="注意">
      <formula>NOT(ISERROR(SEARCH("注意",I6)))</formula>
    </cfRule>
    <cfRule type="containsText" dxfId="436" priority="93" operator="containsText" text="警告">
      <formula>NOT(ISERROR(SEARCH("警告",I6)))</formula>
    </cfRule>
  </conditionalFormatting>
  <conditionalFormatting sqref="K6">
    <cfRule type="containsText" dxfId="435" priority="88" operator="containsText" text="不実装">
      <formula>NOT(ISERROR(SEARCH("不実装",K6)))</formula>
    </cfRule>
    <cfRule type="containsText" dxfId="434" priority="89" operator="containsText" text="実装">
      <formula>NOT(ISERROR(SEARCH("実装",K6)))</formula>
    </cfRule>
  </conditionalFormatting>
  <conditionalFormatting sqref="I6">
    <cfRule type="containsText" dxfId="433" priority="81" operator="containsText" text="安">
      <formula>NOT(ISERROR(SEARCH("安",I6)))</formula>
    </cfRule>
    <cfRule type="containsText" dxfId="432" priority="82" operator="containsText" text="安">
      <formula>NOT(ISERROR(SEARCH("安",I6)))</formula>
    </cfRule>
    <cfRule type="containsText" dxfId="431" priority="83" operator="containsText" text="安">
      <formula>NOT(ISERROR(SEARCH("安",I6)))</formula>
    </cfRule>
    <cfRule type="containsText" dxfId="430" priority="86" operator="containsText" text="安">
      <formula>NOT(ISERROR(SEARCH("安",I6)))</formula>
    </cfRule>
  </conditionalFormatting>
  <conditionalFormatting sqref="H5:H6">
    <cfRule type="containsText" dxfId="429" priority="80" operator="containsText" text="終了">
      <formula>NOT(ISERROR(SEARCH("終了",H5)))</formula>
    </cfRule>
    <cfRule type="containsText" dxfId="428" priority="84" operator="containsText" text="終了">
      <formula>NOT(ISERROR(SEARCH("終了",H5)))</formula>
    </cfRule>
    <cfRule type="containsText" dxfId="427" priority="85" operator="containsText" text="作業終了">
      <formula>NOT(ISERROR(SEARCH("作業終了",H5)))</formula>
    </cfRule>
  </conditionalFormatting>
  <conditionalFormatting sqref="K6">
    <cfRule type="containsText" dxfId="426" priority="79" operator="containsText" text="実装中">
      <formula>NOT(ISERROR(SEARCH("実装中",K6)))</formula>
    </cfRule>
  </conditionalFormatting>
  <conditionalFormatting sqref="J6">
    <cfRule type="containsText" dxfId="425" priority="76" operator="containsText" text="60">
      <formula>NOT(ISERROR(SEARCH("60",J6)))</formula>
    </cfRule>
    <cfRule type="containsText" dxfId="424" priority="77" operator="containsText" text="30">
      <formula>NOT(ISERROR(SEARCH("30",J6)))</formula>
    </cfRule>
    <cfRule type="containsText" dxfId="423" priority="78" operator="containsText" text="30％">
      <formula>NOT(ISERROR(SEARCH("30％",J6)))</formula>
    </cfRule>
  </conditionalFormatting>
  <conditionalFormatting sqref="I11">
    <cfRule type="cellIs" dxfId="422" priority="75" operator="equal">
      <formula>"危"</formula>
    </cfRule>
  </conditionalFormatting>
  <conditionalFormatting sqref="I11">
    <cfRule type="cellIs" dxfId="421" priority="74" operator="equal">
      <formula>"注"</formula>
    </cfRule>
  </conditionalFormatting>
  <conditionalFormatting sqref="I11">
    <cfRule type="cellIs" dxfId="420" priority="71" operator="equal">
      <formula>"終了"</formula>
    </cfRule>
    <cfRule type="cellIs" dxfId="419" priority="72" operator="equal">
      <formula>"安"</formula>
    </cfRule>
    <cfRule type="cellIs" dxfId="418" priority="73" operator="equal">
      <formula>"警"</formula>
    </cfRule>
  </conditionalFormatting>
  <conditionalFormatting sqref="H11">
    <cfRule type="cellIs" dxfId="417" priority="68" operator="equal">
      <formula>"作業終了"</formula>
    </cfRule>
    <cfRule type="cellIs" dxfId="416" priority="69" operator="equal">
      <formula>"作業中"</formula>
    </cfRule>
    <cfRule type="cellIs" dxfId="415" priority="70" operator="equal">
      <formula>"待機"</formula>
    </cfRule>
  </conditionalFormatting>
  <conditionalFormatting sqref="I11">
    <cfRule type="cellIs" dxfId="414" priority="67" operator="equal">
      <formula>"警"</formula>
    </cfRule>
  </conditionalFormatting>
  <conditionalFormatting sqref="I11">
    <cfRule type="cellIs" dxfId="413" priority="66" operator="equal">
      <formula>"安"</formula>
    </cfRule>
  </conditionalFormatting>
  <conditionalFormatting sqref="I11">
    <cfRule type="cellIs" dxfId="412" priority="65" operator="equal">
      <formula>"終了"</formula>
    </cfRule>
  </conditionalFormatting>
  <conditionalFormatting sqref="K11">
    <cfRule type="cellIs" dxfId="411" priority="64" operator="equal">
      <formula>"未実装"</formula>
    </cfRule>
  </conditionalFormatting>
  <conditionalFormatting sqref="K11">
    <cfRule type="cellIs" dxfId="410" priority="58" operator="equal">
      <formula>"実装完了"</formula>
    </cfRule>
    <cfRule type="cellIs" dxfId="409" priority="59" operator="equal">
      <formula>"実装中"</formula>
    </cfRule>
    <cfRule type="cellIs" dxfId="408" priority="60" operator="equal">
      <formula>"未実装"</formula>
    </cfRule>
    <cfRule type="cellIs" dxfId="407" priority="61" operator="equal">
      <formula>"実装完了"</formula>
    </cfRule>
    <cfRule type="cellIs" dxfId="406" priority="62" operator="lessThan">
      <formula>$J$8&lt;=99%</formula>
    </cfRule>
    <cfRule type="cellIs" dxfId="405" priority="63" operator="lessThan">
      <formula>$J$8&lt;=99%</formula>
    </cfRule>
  </conditionalFormatting>
  <conditionalFormatting sqref="I16">
    <cfRule type="cellIs" dxfId="404" priority="57" operator="equal">
      <formula>"危"</formula>
    </cfRule>
  </conditionalFormatting>
  <conditionalFormatting sqref="I16">
    <cfRule type="cellIs" dxfId="403" priority="56" operator="equal">
      <formula>"注"</formula>
    </cfRule>
  </conditionalFormatting>
  <conditionalFormatting sqref="I16">
    <cfRule type="cellIs" dxfId="402" priority="53" operator="equal">
      <formula>"終了"</formula>
    </cfRule>
    <cfRule type="cellIs" dxfId="401" priority="54" operator="equal">
      <formula>"安"</formula>
    </cfRule>
    <cfRule type="cellIs" dxfId="400" priority="55" operator="equal">
      <formula>"警"</formula>
    </cfRule>
  </conditionalFormatting>
  <conditionalFormatting sqref="H16">
    <cfRule type="cellIs" dxfId="399" priority="50" operator="equal">
      <formula>"作業終了"</formula>
    </cfRule>
    <cfRule type="cellIs" dxfId="398" priority="51" operator="equal">
      <formula>"作業中"</formula>
    </cfRule>
    <cfRule type="cellIs" dxfId="397" priority="52" operator="equal">
      <formula>"待機"</formula>
    </cfRule>
  </conditionalFormatting>
  <conditionalFormatting sqref="I16">
    <cfRule type="cellIs" dxfId="396" priority="49" operator="equal">
      <formula>"警"</formula>
    </cfRule>
  </conditionalFormatting>
  <conditionalFormatting sqref="I16">
    <cfRule type="cellIs" dxfId="395" priority="48" operator="equal">
      <formula>"安"</formula>
    </cfRule>
  </conditionalFormatting>
  <conditionalFormatting sqref="I16">
    <cfRule type="cellIs" dxfId="394" priority="47" operator="equal">
      <formula>"終了"</formula>
    </cfRule>
  </conditionalFormatting>
  <conditionalFormatting sqref="K16">
    <cfRule type="cellIs" dxfId="393" priority="46" operator="equal">
      <formula>"未実装"</formula>
    </cfRule>
  </conditionalFormatting>
  <conditionalFormatting sqref="K16">
    <cfRule type="cellIs" dxfId="392" priority="40" operator="equal">
      <formula>"実装完了"</formula>
    </cfRule>
    <cfRule type="cellIs" dxfId="391" priority="41" operator="equal">
      <formula>"実装中"</formula>
    </cfRule>
    <cfRule type="cellIs" dxfId="390" priority="42" operator="equal">
      <formula>"未実装"</formula>
    </cfRule>
    <cfRule type="cellIs" dxfId="389" priority="43" operator="equal">
      <formula>"実装完了"</formula>
    </cfRule>
    <cfRule type="cellIs" dxfId="388" priority="44" operator="lessThan">
      <formula>$J$8&lt;=99%</formula>
    </cfRule>
    <cfRule type="cellIs" dxfId="387" priority="45" operator="lessThan">
      <formula>$J$8&lt;=99%</formula>
    </cfRule>
  </conditionalFormatting>
  <conditionalFormatting sqref="I34">
    <cfRule type="cellIs" dxfId="386" priority="39" operator="equal">
      <formula>"危"</formula>
    </cfRule>
  </conditionalFormatting>
  <conditionalFormatting sqref="I34">
    <cfRule type="cellIs" dxfId="385" priority="38" operator="equal">
      <formula>"注"</formula>
    </cfRule>
  </conditionalFormatting>
  <conditionalFormatting sqref="I34">
    <cfRule type="cellIs" dxfId="384" priority="35" operator="equal">
      <formula>"終了"</formula>
    </cfRule>
    <cfRule type="cellIs" dxfId="383" priority="36" operator="equal">
      <formula>"安"</formula>
    </cfRule>
    <cfRule type="cellIs" dxfId="382" priority="37" operator="equal">
      <formula>"警"</formula>
    </cfRule>
  </conditionalFormatting>
  <conditionalFormatting sqref="H34">
    <cfRule type="cellIs" dxfId="381" priority="32" operator="equal">
      <formula>"作業終了"</formula>
    </cfRule>
    <cfRule type="cellIs" dxfId="380" priority="33" operator="equal">
      <formula>"作業中"</formula>
    </cfRule>
    <cfRule type="cellIs" dxfId="379" priority="34" operator="equal">
      <formula>"待機"</formula>
    </cfRule>
  </conditionalFormatting>
  <conditionalFormatting sqref="I34">
    <cfRule type="cellIs" dxfId="378" priority="31" operator="equal">
      <formula>"警"</formula>
    </cfRule>
  </conditionalFormatting>
  <conditionalFormatting sqref="I34">
    <cfRule type="cellIs" dxfId="377" priority="30" operator="equal">
      <formula>"安"</formula>
    </cfRule>
  </conditionalFormatting>
  <conditionalFormatting sqref="I34">
    <cfRule type="cellIs" dxfId="376" priority="29" operator="equal">
      <formula>"終了"</formula>
    </cfRule>
  </conditionalFormatting>
  <conditionalFormatting sqref="K34">
    <cfRule type="cellIs" dxfId="375" priority="28" operator="equal">
      <formula>"未実装"</formula>
    </cfRule>
  </conditionalFormatting>
  <conditionalFormatting sqref="K34">
    <cfRule type="cellIs" dxfId="374" priority="22" operator="equal">
      <formula>"実装完了"</formula>
    </cfRule>
    <cfRule type="cellIs" dxfId="373" priority="23" operator="equal">
      <formula>"実装中"</formula>
    </cfRule>
    <cfRule type="cellIs" dxfId="372" priority="24" operator="equal">
      <formula>"未実装"</formula>
    </cfRule>
    <cfRule type="cellIs" dxfId="371" priority="25" operator="equal">
      <formula>"実装完了"</formula>
    </cfRule>
    <cfRule type="cellIs" dxfId="370" priority="26" operator="lessThan">
      <formula>$J$8&lt;=99%</formula>
    </cfRule>
    <cfRule type="cellIs" dxfId="369" priority="27" operator="lessThan">
      <formula>$J$8&lt;=99%</formula>
    </cfRule>
  </conditionalFormatting>
  <conditionalFormatting sqref="I48">
    <cfRule type="cellIs" dxfId="368" priority="21" operator="equal">
      <formula>"危"</formula>
    </cfRule>
  </conditionalFormatting>
  <conditionalFormatting sqref="I48">
    <cfRule type="cellIs" dxfId="367" priority="20" operator="equal">
      <formula>"注"</formula>
    </cfRule>
  </conditionalFormatting>
  <conditionalFormatting sqref="I48">
    <cfRule type="cellIs" dxfId="366" priority="17" operator="equal">
      <formula>"終了"</formula>
    </cfRule>
    <cfRule type="cellIs" dxfId="365" priority="18" operator="equal">
      <formula>"安"</formula>
    </cfRule>
    <cfRule type="cellIs" dxfId="364" priority="19" operator="equal">
      <formula>"警"</formula>
    </cfRule>
  </conditionalFormatting>
  <conditionalFormatting sqref="H48">
    <cfRule type="cellIs" dxfId="363" priority="14" operator="equal">
      <formula>"作業終了"</formula>
    </cfRule>
    <cfRule type="cellIs" dxfId="362" priority="15" operator="equal">
      <formula>"作業中"</formula>
    </cfRule>
    <cfRule type="cellIs" dxfId="361" priority="16" operator="equal">
      <formula>"待機"</formula>
    </cfRule>
  </conditionalFormatting>
  <conditionalFormatting sqref="I48">
    <cfRule type="cellIs" dxfId="360" priority="13" operator="equal">
      <formula>"警"</formula>
    </cfRule>
  </conditionalFormatting>
  <conditionalFormatting sqref="I48">
    <cfRule type="cellIs" dxfId="359" priority="12" operator="equal">
      <formula>"安"</formula>
    </cfRule>
  </conditionalFormatting>
  <conditionalFormatting sqref="I48">
    <cfRule type="cellIs" dxfId="358" priority="11" operator="equal">
      <formula>"終了"</formula>
    </cfRule>
  </conditionalFormatting>
  <conditionalFormatting sqref="K48">
    <cfRule type="cellIs" dxfId="357" priority="10" operator="equal">
      <formula>"未実装"</formula>
    </cfRule>
  </conditionalFormatting>
  <conditionalFormatting sqref="K48">
    <cfRule type="cellIs" dxfId="356" priority="4" operator="equal">
      <formula>"実装完了"</formula>
    </cfRule>
    <cfRule type="cellIs" dxfId="355" priority="5" operator="equal">
      <formula>"実装中"</formula>
    </cfRule>
    <cfRule type="cellIs" dxfId="354" priority="6" operator="equal">
      <formula>"未実装"</formula>
    </cfRule>
    <cfRule type="cellIs" dxfId="353" priority="7" operator="equal">
      <formula>"実装完了"</formula>
    </cfRule>
    <cfRule type="cellIs" dxfId="352" priority="8" operator="lessThan">
      <formula>$J$8&lt;=99%</formula>
    </cfRule>
    <cfRule type="cellIs" dxfId="351" priority="9" operator="lessThan">
      <formula>$J$8&lt;=99%</formula>
    </cfRule>
  </conditionalFormatting>
  <conditionalFormatting sqref="H58">
    <cfRule type="cellIs" dxfId="350" priority="1" operator="equal">
      <formula>"作業終了"</formula>
    </cfRule>
    <cfRule type="cellIs" dxfId="349" priority="2" operator="equal">
      <formula>"作業中"</formula>
    </cfRule>
    <cfRule type="cellIs" dxfId="348" priority="3" operator="equal">
      <formula>"待機"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データ管理!$I$3:$I$4</xm:f>
          </x14:formula1>
          <xm:sqref>B8:B55</xm:sqref>
        </x14:dataValidation>
        <x14:dataValidation type="list" allowBlank="1" showInputMessage="1" showErrorMessage="1">
          <x14:formula1>
            <xm:f>データ管理!$C$3:$C$12</xm:f>
          </x14:formula1>
          <xm:sqref>E8:F55</xm:sqref>
        </x14:dataValidation>
        <x14:dataValidation type="list" allowBlank="1" showInputMessage="1" showErrorMessage="1">
          <x14:formula1>
            <xm:f>データ管理!$E$3:$E$7</xm:f>
          </x14:formula1>
          <xm:sqref>J8:J55</xm:sqref>
        </x14:dataValidation>
        <x14:dataValidation type="list" allowBlank="1" showInputMessage="1" showErrorMessage="1">
          <x14:formula1>
            <xm:f>データ管理!$M$3:$M$10</xm:f>
          </x14:formula1>
          <xm:sqref>C8:C55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workbookViewId="0">
      <selection activeCell="P16" sqref="P16"/>
    </sheetView>
  </sheetViews>
  <sheetFormatPr defaultRowHeight="18" x14ac:dyDescent="0.45"/>
  <cols>
    <col min="1" max="1" width="3.69921875" customWidth="1"/>
    <col min="2" max="2" width="5.69921875" customWidth="1"/>
    <col min="3" max="14" width="11.09765625" customWidth="1"/>
    <col min="15" max="21" width="11.796875" customWidth="1"/>
  </cols>
  <sheetData>
    <row r="1" spans="2:14" ht="18.600000000000001" thickBot="1" x14ac:dyDescent="0.5"/>
    <row r="2" spans="2:14" x14ac:dyDescent="0.45">
      <c r="B2" s="15"/>
      <c r="C2" s="31" t="s">
        <v>20</v>
      </c>
      <c r="D2" s="85" t="s">
        <v>0</v>
      </c>
      <c r="E2" s="83"/>
      <c r="F2" s="83" t="s">
        <v>2</v>
      </c>
      <c r="G2" s="83"/>
      <c r="H2" s="83" t="s">
        <v>1</v>
      </c>
      <c r="I2" s="83"/>
      <c r="J2" s="83" t="s">
        <v>3</v>
      </c>
      <c r="K2" s="83"/>
      <c r="L2" s="83" t="s">
        <v>8</v>
      </c>
      <c r="M2" s="84"/>
    </row>
    <row r="3" spans="2:14" ht="18.600000000000001" thickBot="1" x14ac:dyDescent="0.5">
      <c r="B3" s="12" t="s">
        <v>4</v>
      </c>
      <c r="C3" s="32">
        <f ca="1">TODAY()</f>
        <v>43756</v>
      </c>
      <c r="D3" s="86" t="s">
        <v>5</v>
      </c>
      <c r="E3" s="81"/>
      <c r="F3" s="81" t="s">
        <v>6</v>
      </c>
      <c r="G3" s="81"/>
      <c r="H3" s="81" t="s">
        <v>7</v>
      </c>
      <c r="I3" s="81"/>
      <c r="J3" s="81" t="s">
        <v>10</v>
      </c>
      <c r="K3" s="81"/>
      <c r="L3" s="81" t="s">
        <v>9</v>
      </c>
      <c r="M3" s="82"/>
    </row>
    <row r="5" spans="2:14" x14ac:dyDescent="0.45">
      <c r="B5" s="87" t="s">
        <v>131</v>
      </c>
      <c r="C5" s="87" t="s">
        <v>11</v>
      </c>
      <c r="D5" s="87"/>
      <c r="E5" s="87" t="s">
        <v>12</v>
      </c>
      <c r="F5" s="87"/>
      <c r="G5" s="37"/>
      <c r="H5" s="87" t="s">
        <v>13</v>
      </c>
      <c r="I5" s="87"/>
      <c r="J5" s="87"/>
      <c r="K5" s="87"/>
      <c r="L5" s="87" t="s">
        <v>58</v>
      </c>
      <c r="M5" s="87"/>
      <c r="N5" s="87"/>
    </row>
    <row r="6" spans="2:14" x14ac:dyDescent="0.45">
      <c r="B6" s="87"/>
      <c r="C6" s="87"/>
      <c r="D6" s="87"/>
      <c r="E6" s="37" t="s">
        <v>14</v>
      </c>
      <c r="F6" s="37" t="s">
        <v>15</v>
      </c>
      <c r="G6" s="37" t="s">
        <v>16</v>
      </c>
      <c r="H6" s="37" t="s">
        <v>17</v>
      </c>
      <c r="I6" s="37" t="s">
        <v>18</v>
      </c>
      <c r="J6" s="37" t="s">
        <v>19</v>
      </c>
      <c r="K6" s="37" t="s">
        <v>60</v>
      </c>
      <c r="L6" s="87"/>
      <c r="M6" s="87"/>
      <c r="N6" s="87"/>
    </row>
    <row r="7" spans="2:14" x14ac:dyDescent="0.45">
      <c r="B7" s="90" t="s">
        <v>330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</row>
    <row r="8" spans="2:14" x14ac:dyDescent="0.45">
      <c r="B8" s="30" t="s">
        <v>134</v>
      </c>
      <c r="C8" s="80" t="s">
        <v>324</v>
      </c>
      <c r="D8" s="80"/>
      <c r="E8" s="30"/>
      <c r="F8" s="30"/>
      <c r="G8" s="30" t="s">
        <v>40</v>
      </c>
      <c r="H8" s="30" t="str">
        <f t="shared" ref="H8:H15" si="0">IF(J8&lt;=24%,"待機",IF(J8&lt;=99%,"作業中",IF(J8&gt;=100%,"作業終了","　")))</f>
        <v>待機</v>
      </c>
      <c r="I8" s="30" t="str">
        <f t="shared" ref="I8:I15" si="1">IF(J8 &lt;= 0,"危", IF(J8 &lt;= 25%,"警",IF(J8&lt;=50%,"注",IF(J8&lt;=75%,"安","終了"))))</f>
        <v>危</v>
      </c>
      <c r="J8" s="4">
        <v>0</v>
      </c>
      <c r="K8" s="30" t="str">
        <f>IF(J8 &lt;= 0%,"未実装",IF(J8 &lt;= 99%,"実装中",IF(J8= 100%,"実装完了","")))</f>
        <v>未実装</v>
      </c>
      <c r="L8" s="80" t="s">
        <v>335</v>
      </c>
      <c r="M8" s="80"/>
      <c r="N8" s="80"/>
    </row>
    <row r="9" spans="2:14" x14ac:dyDescent="0.45">
      <c r="B9" s="30" t="s">
        <v>134</v>
      </c>
      <c r="C9" s="80" t="s">
        <v>325</v>
      </c>
      <c r="D9" s="80"/>
      <c r="E9" s="30"/>
      <c r="F9" s="30"/>
      <c r="G9" s="30" t="s">
        <v>40</v>
      </c>
      <c r="H9" s="30" t="str">
        <f t="shared" si="0"/>
        <v>待機</v>
      </c>
      <c r="I9" s="30" t="str">
        <f t="shared" si="1"/>
        <v>危</v>
      </c>
      <c r="J9" s="4">
        <v>0</v>
      </c>
      <c r="K9" s="30" t="str">
        <f t="shared" ref="K9:K11" si="2">IF(J9 &lt;= 0%,"未実装",IF(J9 &lt;= 99%,"実装中",IF(J9= 100%,"実装完了","")))</f>
        <v>未実装</v>
      </c>
      <c r="L9" s="80"/>
      <c r="M9" s="80"/>
      <c r="N9" s="80"/>
    </row>
    <row r="10" spans="2:14" x14ac:dyDescent="0.45">
      <c r="B10" s="30" t="s">
        <v>134</v>
      </c>
      <c r="C10" s="80" t="s">
        <v>326</v>
      </c>
      <c r="D10" s="80"/>
      <c r="E10" s="30"/>
      <c r="F10" s="30"/>
      <c r="G10" s="30" t="s">
        <v>40</v>
      </c>
      <c r="H10" s="30" t="str">
        <f t="shared" si="0"/>
        <v>待機</v>
      </c>
      <c r="I10" s="30" t="str">
        <f t="shared" si="1"/>
        <v>危</v>
      </c>
      <c r="J10" s="4">
        <v>0</v>
      </c>
      <c r="K10" s="30" t="str">
        <f t="shared" si="2"/>
        <v>未実装</v>
      </c>
      <c r="L10" s="80"/>
      <c r="M10" s="80"/>
      <c r="N10" s="80"/>
    </row>
    <row r="11" spans="2:14" x14ac:dyDescent="0.45">
      <c r="B11" s="30" t="s">
        <v>134</v>
      </c>
      <c r="C11" s="80" t="s">
        <v>327</v>
      </c>
      <c r="D11" s="80"/>
      <c r="E11" s="30"/>
      <c r="F11" s="30"/>
      <c r="G11" s="30" t="s">
        <v>40</v>
      </c>
      <c r="H11" s="30" t="str">
        <f t="shared" si="0"/>
        <v>待機</v>
      </c>
      <c r="I11" s="30" t="str">
        <f t="shared" si="1"/>
        <v>危</v>
      </c>
      <c r="J11" s="4">
        <v>0</v>
      </c>
      <c r="K11" s="30" t="str">
        <f t="shared" si="2"/>
        <v>未実装</v>
      </c>
      <c r="L11" s="80"/>
      <c r="M11" s="80"/>
      <c r="N11" s="80"/>
    </row>
    <row r="12" spans="2:14" x14ac:dyDescent="0.45">
      <c r="B12" s="30" t="s">
        <v>134</v>
      </c>
      <c r="C12" s="80" t="s">
        <v>328</v>
      </c>
      <c r="D12" s="80"/>
      <c r="E12" s="30"/>
      <c r="F12" s="30"/>
      <c r="G12" s="30" t="s">
        <v>40</v>
      </c>
      <c r="H12" s="30" t="str">
        <f t="shared" si="0"/>
        <v>待機</v>
      </c>
      <c r="I12" s="30" t="str">
        <f t="shared" si="1"/>
        <v>危</v>
      </c>
      <c r="J12" s="4">
        <v>0</v>
      </c>
      <c r="K12" s="30" t="str">
        <f t="shared" ref="K12:K13" si="3">IF(J12 &lt;= 0%,"未実装",IF(J12 &lt;= 99%,"実装中",IF(J12= 100%,"実装完了","")))</f>
        <v>未実装</v>
      </c>
      <c r="L12" s="80" t="s">
        <v>336</v>
      </c>
      <c r="M12" s="80"/>
      <c r="N12" s="80"/>
    </row>
    <row r="13" spans="2:14" x14ac:dyDescent="0.45">
      <c r="B13" s="30" t="s">
        <v>134</v>
      </c>
      <c r="C13" s="80" t="s">
        <v>251</v>
      </c>
      <c r="D13" s="80"/>
      <c r="E13" s="30"/>
      <c r="F13" s="30"/>
      <c r="G13" s="30" t="s">
        <v>40</v>
      </c>
      <c r="H13" s="30" t="str">
        <f t="shared" si="0"/>
        <v>待機</v>
      </c>
      <c r="I13" s="30" t="str">
        <f t="shared" si="1"/>
        <v>危</v>
      </c>
      <c r="J13" s="4">
        <v>0</v>
      </c>
      <c r="K13" s="30" t="str">
        <f t="shared" si="3"/>
        <v>未実装</v>
      </c>
      <c r="L13" s="80" t="s">
        <v>337</v>
      </c>
      <c r="M13" s="80"/>
      <c r="N13" s="80"/>
    </row>
    <row r="14" spans="2:14" x14ac:dyDescent="0.45">
      <c r="B14" s="30" t="s">
        <v>134</v>
      </c>
      <c r="C14" s="80" t="s">
        <v>83</v>
      </c>
      <c r="D14" s="80"/>
      <c r="E14" s="30"/>
      <c r="F14" s="30"/>
      <c r="G14" s="30" t="s">
        <v>40</v>
      </c>
      <c r="H14" s="30" t="str">
        <f t="shared" si="0"/>
        <v>待機</v>
      </c>
      <c r="I14" s="30" t="str">
        <f t="shared" si="1"/>
        <v>危</v>
      </c>
      <c r="J14" s="4">
        <v>0</v>
      </c>
      <c r="K14" s="30" t="str">
        <f t="shared" ref="K14:K15" si="4">IF(J14 &lt;= 0%,"未実装",IF(J14 &lt;= 99%,"実装中",IF(J14= 100%,"実装完了","")))</f>
        <v>未実装</v>
      </c>
      <c r="L14" s="80" t="s">
        <v>338</v>
      </c>
      <c r="M14" s="80"/>
      <c r="N14" s="80"/>
    </row>
    <row r="15" spans="2:14" x14ac:dyDescent="0.45">
      <c r="B15" s="30" t="s">
        <v>134</v>
      </c>
      <c r="C15" s="80" t="s">
        <v>329</v>
      </c>
      <c r="D15" s="80"/>
      <c r="E15" s="30"/>
      <c r="F15" s="30"/>
      <c r="G15" s="30" t="s">
        <v>40</v>
      </c>
      <c r="H15" s="30" t="str">
        <f t="shared" si="0"/>
        <v>待機</v>
      </c>
      <c r="I15" s="30" t="str">
        <f t="shared" si="1"/>
        <v>危</v>
      </c>
      <c r="J15" s="4">
        <v>0</v>
      </c>
      <c r="K15" s="30" t="str">
        <f t="shared" si="4"/>
        <v>未実装</v>
      </c>
      <c r="L15" s="80"/>
      <c r="M15" s="80"/>
      <c r="N15" s="80"/>
    </row>
    <row r="16" spans="2:14" x14ac:dyDescent="0.45">
      <c r="B16" s="30" t="s">
        <v>134</v>
      </c>
      <c r="C16" s="80" t="s">
        <v>331</v>
      </c>
      <c r="D16" s="80"/>
      <c r="E16" s="30"/>
      <c r="F16" s="30"/>
      <c r="G16" s="30" t="s">
        <v>40</v>
      </c>
      <c r="H16" s="30" t="str">
        <f t="shared" ref="H16:H19" si="5">IF(J16&lt;=24%,"待機",IF(J16&lt;=99%,"作業中",IF(J16&gt;=100%,"作業終了","　")))</f>
        <v>待機</v>
      </c>
      <c r="I16" s="30" t="str">
        <f t="shared" ref="I16:I19" si="6">IF(J16 &lt;= 0,"危", IF(J16 &lt;= 25%,"警",IF(J16&lt;=50%,"注",IF(J16&lt;=75%,"安","終了"))))</f>
        <v>危</v>
      </c>
      <c r="J16" s="4">
        <v>0</v>
      </c>
      <c r="K16" s="30" t="str">
        <f t="shared" ref="K16:K19" si="7">IF(J16 &lt;= 0%,"未実装",IF(J16 &lt;= 99%,"実装中",IF(J16= 100%,"実装完了","")))</f>
        <v>未実装</v>
      </c>
      <c r="L16" s="80" t="s">
        <v>339</v>
      </c>
      <c r="M16" s="80"/>
      <c r="N16" s="80"/>
    </row>
    <row r="17" spans="2:14" x14ac:dyDescent="0.45">
      <c r="B17" s="30" t="s">
        <v>134</v>
      </c>
      <c r="C17" s="80" t="s">
        <v>333</v>
      </c>
      <c r="D17" s="80"/>
      <c r="E17" s="30"/>
      <c r="F17" s="30"/>
      <c r="G17" s="30" t="s">
        <v>40</v>
      </c>
      <c r="H17" s="30" t="str">
        <f t="shared" si="5"/>
        <v>待機</v>
      </c>
      <c r="I17" s="30" t="str">
        <f t="shared" si="6"/>
        <v>危</v>
      </c>
      <c r="J17" s="4">
        <v>0</v>
      </c>
      <c r="K17" s="30" t="str">
        <f t="shared" si="7"/>
        <v>未実装</v>
      </c>
      <c r="L17" s="80" t="s">
        <v>340</v>
      </c>
      <c r="M17" s="80"/>
      <c r="N17" s="80"/>
    </row>
    <row r="18" spans="2:14" x14ac:dyDescent="0.45">
      <c r="B18" s="30" t="s">
        <v>134</v>
      </c>
      <c r="C18" s="80" t="s">
        <v>332</v>
      </c>
      <c r="D18" s="80"/>
      <c r="E18" s="30"/>
      <c r="F18" s="30"/>
      <c r="G18" s="30" t="s">
        <v>40</v>
      </c>
      <c r="H18" s="30" t="str">
        <f t="shared" si="5"/>
        <v>待機</v>
      </c>
      <c r="I18" s="30" t="str">
        <f t="shared" si="6"/>
        <v>危</v>
      </c>
      <c r="J18" s="4">
        <v>0</v>
      </c>
      <c r="K18" s="30" t="str">
        <f t="shared" si="7"/>
        <v>未実装</v>
      </c>
      <c r="L18" s="80" t="s">
        <v>341</v>
      </c>
      <c r="M18" s="80"/>
      <c r="N18" s="80"/>
    </row>
    <row r="19" spans="2:14" x14ac:dyDescent="0.45">
      <c r="B19" s="30" t="s">
        <v>134</v>
      </c>
      <c r="C19" s="80" t="s">
        <v>334</v>
      </c>
      <c r="D19" s="80"/>
      <c r="E19" s="30"/>
      <c r="F19" s="30"/>
      <c r="G19" s="30" t="s">
        <v>40</v>
      </c>
      <c r="H19" s="30" t="str">
        <f t="shared" si="5"/>
        <v>待機</v>
      </c>
      <c r="I19" s="30" t="str">
        <f t="shared" si="6"/>
        <v>危</v>
      </c>
      <c r="J19" s="4">
        <v>0</v>
      </c>
      <c r="K19" s="30" t="str">
        <f t="shared" si="7"/>
        <v>未実装</v>
      </c>
      <c r="L19" s="80" t="s">
        <v>342</v>
      </c>
      <c r="M19" s="80"/>
      <c r="N19" s="80"/>
    </row>
    <row r="21" spans="2:14" x14ac:dyDescent="0.45">
      <c r="B21" s="101" t="s">
        <v>318</v>
      </c>
      <c r="C21" s="103"/>
      <c r="D21" s="102"/>
      <c r="E21" s="101" t="s">
        <v>320</v>
      </c>
      <c r="F21" s="103"/>
      <c r="G21" s="102"/>
      <c r="H21" s="37" t="s">
        <v>321</v>
      </c>
    </row>
    <row r="22" spans="2:14" x14ac:dyDescent="0.45">
      <c r="B22" s="80">
        <f>COUNTA(C8:D19)</f>
        <v>12</v>
      </c>
      <c r="C22" s="80"/>
      <c r="D22" s="80"/>
      <c r="E22" s="80">
        <f>COUNTIF(J8:J19,100%)</f>
        <v>0</v>
      </c>
      <c r="F22" s="80"/>
      <c r="G22" s="80"/>
      <c r="H22" s="46">
        <f>SUM(J8/(B22/1),J9/(B22/1),J10/(B22/1),J11/(B22/1),J12/(B22/1),J13/(B22/1),J14/(B22/1),J15/(B22/1),J16/(B22/1),J17/(B22/1),J18/(B22/1),J19/(B22/1))</f>
        <v>0</v>
      </c>
    </row>
  </sheetData>
  <mergeCells count="44">
    <mergeCell ref="B7:N7"/>
    <mergeCell ref="D2:E2"/>
    <mergeCell ref="F2:G2"/>
    <mergeCell ref="H2:I2"/>
    <mergeCell ref="J2:K2"/>
    <mergeCell ref="L2:M2"/>
    <mergeCell ref="D3:E3"/>
    <mergeCell ref="F3:G3"/>
    <mergeCell ref="H3:I3"/>
    <mergeCell ref="J3:K3"/>
    <mergeCell ref="L3:M3"/>
    <mergeCell ref="B5:B6"/>
    <mergeCell ref="C5:D6"/>
    <mergeCell ref="E5:F5"/>
    <mergeCell ref="H5:K5"/>
    <mergeCell ref="L5:N6"/>
    <mergeCell ref="C8:D8"/>
    <mergeCell ref="L8:N8"/>
    <mergeCell ref="C9:D9"/>
    <mergeCell ref="L9:N9"/>
    <mergeCell ref="C10:D10"/>
    <mergeCell ref="L10:N10"/>
    <mergeCell ref="C11:D11"/>
    <mergeCell ref="L11:N11"/>
    <mergeCell ref="B22:D22"/>
    <mergeCell ref="E22:G22"/>
    <mergeCell ref="C12:D12"/>
    <mergeCell ref="L12:N12"/>
    <mergeCell ref="C13:D13"/>
    <mergeCell ref="L13:N13"/>
    <mergeCell ref="C14:D14"/>
    <mergeCell ref="L14:N14"/>
    <mergeCell ref="C15:D15"/>
    <mergeCell ref="L15:N15"/>
    <mergeCell ref="C16:D16"/>
    <mergeCell ref="L16:N16"/>
    <mergeCell ref="E21:G21"/>
    <mergeCell ref="B21:D21"/>
    <mergeCell ref="C17:D17"/>
    <mergeCell ref="L17:N17"/>
    <mergeCell ref="C18:D18"/>
    <mergeCell ref="L18:N18"/>
    <mergeCell ref="C19:D19"/>
    <mergeCell ref="L19:N19"/>
  </mergeCells>
  <phoneticPr fontId="1"/>
  <conditionalFormatting sqref="I8:I19">
    <cfRule type="cellIs" dxfId="347" priority="58" operator="equal">
      <formula>"危"</formula>
    </cfRule>
  </conditionalFormatting>
  <conditionalFormatting sqref="I8:I19">
    <cfRule type="cellIs" dxfId="346" priority="57" operator="equal">
      <formula>"注"</formula>
    </cfRule>
  </conditionalFormatting>
  <conditionalFormatting sqref="I8:I19">
    <cfRule type="cellIs" dxfId="345" priority="54" operator="equal">
      <formula>"終了"</formula>
    </cfRule>
    <cfRule type="cellIs" dxfId="344" priority="55" operator="equal">
      <formula>"安"</formula>
    </cfRule>
    <cfRule type="cellIs" dxfId="343" priority="56" operator="equal">
      <formula>"警"</formula>
    </cfRule>
  </conditionalFormatting>
  <conditionalFormatting sqref="H8:H19">
    <cfRule type="cellIs" dxfId="342" priority="51" operator="equal">
      <formula>"作業終了"</formula>
    </cfRule>
    <cfRule type="cellIs" dxfId="341" priority="52" operator="equal">
      <formula>"作業中"</formula>
    </cfRule>
    <cfRule type="cellIs" dxfId="340" priority="53" operator="equal">
      <formula>"待機"</formula>
    </cfRule>
  </conditionalFormatting>
  <conditionalFormatting sqref="I8:I19">
    <cfRule type="cellIs" dxfId="339" priority="50" operator="equal">
      <formula>"警"</formula>
    </cfRule>
  </conditionalFormatting>
  <conditionalFormatting sqref="I8:I19">
    <cfRule type="cellIs" dxfId="338" priority="49" operator="equal">
      <formula>"安"</formula>
    </cfRule>
  </conditionalFormatting>
  <conditionalFormatting sqref="I8:I19">
    <cfRule type="cellIs" dxfId="337" priority="48" operator="equal">
      <formula>"終了"</formula>
    </cfRule>
  </conditionalFormatting>
  <conditionalFormatting sqref="K8:K19">
    <cfRule type="cellIs" dxfId="336" priority="47" operator="equal">
      <formula>"未実装"</formula>
    </cfRule>
  </conditionalFormatting>
  <conditionalFormatting sqref="K8:K19">
    <cfRule type="cellIs" dxfId="335" priority="41" operator="equal">
      <formula>"実装完了"</formula>
    </cfRule>
    <cfRule type="cellIs" dxfId="334" priority="42" operator="equal">
      <formula>"実装中"</formula>
    </cfRule>
    <cfRule type="cellIs" dxfId="333" priority="43" operator="equal">
      <formula>"未実装"</formula>
    </cfRule>
    <cfRule type="cellIs" dxfId="332" priority="44" operator="equal">
      <formula>"実装完了"</formula>
    </cfRule>
    <cfRule type="cellIs" dxfId="331" priority="45" operator="lessThan">
      <formula>$J$8&lt;=99%</formula>
    </cfRule>
    <cfRule type="cellIs" dxfId="330" priority="46" operator="lessThan">
      <formula>$J$8&lt;=99%</formula>
    </cfRule>
  </conditionalFormatting>
  <conditionalFormatting sqref="E5:E6">
    <cfRule type="containsText" dxfId="329" priority="36" operator="containsText" text="未定">
      <formula>NOT(ISERROR(SEARCH("未定",E5)))</formula>
    </cfRule>
    <cfRule type="containsText" dxfId="328" priority="37" operator="containsText" text="館田">
      <formula>NOT(ISERROR(SEARCH("館田",E5)))</formula>
    </cfRule>
    <cfRule type="containsText" dxfId="327" priority="38" operator="containsText" text="蛯名">
      <formula>NOT(ISERROR(SEARCH("蛯名",E5)))</formula>
    </cfRule>
    <cfRule type="containsText" dxfId="326" priority="39" operator="containsText" text="圷">
      <formula>NOT(ISERROR(SEARCH("圷",E5)))</formula>
    </cfRule>
    <cfRule type="containsText" dxfId="325" priority="40" operator="containsText" text="荒谷">
      <formula>NOT(ISERROR(SEARCH("荒谷",E5)))</formula>
    </cfRule>
  </conditionalFormatting>
  <conditionalFormatting sqref="F6">
    <cfRule type="containsText" dxfId="324" priority="34" operator="containsText" text="館田">
      <formula>NOT(ISERROR(SEARCH("館田",F6)))</formula>
    </cfRule>
    <cfRule type="containsText" dxfId="323" priority="35" operator="containsText" text="蛯名">
      <formula>NOT(ISERROR(SEARCH("蛯名",F6)))</formula>
    </cfRule>
  </conditionalFormatting>
  <conditionalFormatting sqref="E5:E6">
    <cfRule type="containsText" dxfId="322" priority="33" operator="containsText" text="舘田">
      <formula>NOT(ISERROR(SEARCH("舘田",E5)))</formula>
    </cfRule>
  </conditionalFormatting>
  <conditionalFormatting sqref="E5:E6">
    <cfRule type="containsText" dxfId="321" priority="26" operator="containsText" text="有馬">
      <formula>NOT(ISERROR(SEARCH("有馬",E5)))</formula>
    </cfRule>
    <cfRule type="containsText" dxfId="320" priority="27" operator="containsText" text="有馬">
      <formula>NOT(ISERROR(SEARCH("有馬",E5)))</formula>
    </cfRule>
    <cfRule type="containsText" dxfId="319" priority="28" operator="containsText" text="石田">
      <formula>NOT(ISERROR(SEARCH("石田",E5)))</formula>
    </cfRule>
    <cfRule type="containsText" dxfId="318" priority="29" operator="containsText" text="石田">
      <formula>NOT(ISERROR(SEARCH("石田",E5)))</formula>
    </cfRule>
    <cfRule type="containsText" dxfId="317" priority="30" operator="containsText" text="横道">
      <formula>NOT(ISERROR(SEARCH("横道",E5)))</formula>
    </cfRule>
    <cfRule type="containsText" dxfId="316" priority="31" operator="containsText" text="佐藤">
      <formula>NOT(ISERROR(SEARCH("佐藤",E5)))</formula>
    </cfRule>
    <cfRule type="containsText" dxfId="315" priority="32" operator="containsText" text="未定">
      <formula>NOT(ISERROR(SEARCH("未定",E5)))</formula>
    </cfRule>
  </conditionalFormatting>
  <conditionalFormatting sqref="E5:E6">
    <cfRule type="containsText" dxfId="314" priority="25" operator="containsText" text="横道">
      <formula>NOT(ISERROR(SEARCH("横道",E5)))</formula>
    </cfRule>
  </conditionalFormatting>
  <conditionalFormatting sqref="H5:H6">
    <cfRule type="containsText" dxfId="313" priority="22" operator="containsText" text="作業終了">
      <formula>NOT(ISERROR(SEARCH("作業終了",H5)))</formula>
    </cfRule>
    <cfRule type="containsText" dxfId="312" priority="23" operator="containsText" text="作業中">
      <formula>NOT(ISERROR(SEARCH("作業中",H5)))</formula>
    </cfRule>
    <cfRule type="containsText" dxfId="311" priority="24" operator="containsText" text="待機">
      <formula>NOT(ISERROR(SEARCH("待機",H5)))</formula>
    </cfRule>
  </conditionalFormatting>
  <conditionalFormatting sqref="I6">
    <cfRule type="containsText" dxfId="310" priority="15" operator="containsText" text="注">
      <formula>NOT(ISERROR(SEARCH("注",I6)))</formula>
    </cfRule>
    <cfRule type="containsText" dxfId="309" priority="18" operator="containsText" text="警">
      <formula>NOT(ISERROR(SEARCH("警",I6)))</formula>
    </cfRule>
    <cfRule type="containsText" dxfId="308" priority="19" operator="containsText" text="安全">
      <formula>NOT(ISERROR(SEARCH("安全",I6)))</formula>
    </cfRule>
    <cfRule type="containsText" dxfId="307" priority="20" operator="containsText" text="注意">
      <formula>NOT(ISERROR(SEARCH("注意",I6)))</formula>
    </cfRule>
    <cfRule type="containsText" dxfId="306" priority="21" operator="containsText" text="警告">
      <formula>NOT(ISERROR(SEARCH("警告",I6)))</formula>
    </cfRule>
  </conditionalFormatting>
  <conditionalFormatting sqref="K6">
    <cfRule type="containsText" dxfId="305" priority="16" operator="containsText" text="不実装">
      <formula>NOT(ISERROR(SEARCH("不実装",K6)))</formula>
    </cfRule>
    <cfRule type="containsText" dxfId="304" priority="17" operator="containsText" text="実装">
      <formula>NOT(ISERROR(SEARCH("実装",K6)))</formula>
    </cfRule>
  </conditionalFormatting>
  <conditionalFormatting sqref="I6">
    <cfRule type="containsText" dxfId="303" priority="9" operator="containsText" text="安">
      <formula>NOT(ISERROR(SEARCH("安",I6)))</formula>
    </cfRule>
    <cfRule type="containsText" dxfId="302" priority="10" operator="containsText" text="安">
      <formula>NOT(ISERROR(SEARCH("安",I6)))</formula>
    </cfRule>
    <cfRule type="containsText" dxfId="301" priority="11" operator="containsText" text="安">
      <formula>NOT(ISERROR(SEARCH("安",I6)))</formula>
    </cfRule>
    <cfRule type="containsText" dxfId="300" priority="14" operator="containsText" text="安">
      <formula>NOT(ISERROR(SEARCH("安",I6)))</formula>
    </cfRule>
  </conditionalFormatting>
  <conditionalFormatting sqref="H5:H6">
    <cfRule type="containsText" dxfId="299" priority="8" operator="containsText" text="終了">
      <formula>NOT(ISERROR(SEARCH("終了",H5)))</formula>
    </cfRule>
    <cfRule type="containsText" dxfId="298" priority="12" operator="containsText" text="終了">
      <formula>NOT(ISERROR(SEARCH("終了",H5)))</formula>
    </cfRule>
    <cfRule type="containsText" dxfId="297" priority="13" operator="containsText" text="作業終了">
      <formula>NOT(ISERROR(SEARCH("作業終了",H5)))</formula>
    </cfRule>
  </conditionalFormatting>
  <conditionalFormatting sqref="K6">
    <cfRule type="containsText" dxfId="296" priority="7" operator="containsText" text="実装中">
      <formula>NOT(ISERROR(SEARCH("実装中",K6)))</formula>
    </cfRule>
  </conditionalFormatting>
  <conditionalFormatting sqref="J6">
    <cfRule type="containsText" dxfId="295" priority="4" operator="containsText" text="60">
      <formula>NOT(ISERROR(SEARCH("60",J6)))</formula>
    </cfRule>
    <cfRule type="containsText" dxfId="294" priority="5" operator="containsText" text="30">
      <formula>NOT(ISERROR(SEARCH("30",J6)))</formula>
    </cfRule>
    <cfRule type="containsText" dxfId="293" priority="6" operator="containsText" text="30％">
      <formula>NOT(ISERROR(SEARCH("30％",J6)))</formula>
    </cfRule>
  </conditionalFormatting>
  <conditionalFormatting sqref="H22">
    <cfRule type="cellIs" dxfId="292" priority="1" operator="equal">
      <formula>"作業終了"</formula>
    </cfRule>
    <cfRule type="cellIs" dxfId="291" priority="2" operator="equal">
      <formula>"作業中"</formula>
    </cfRule>
    <cfRule type="cellIs" dxfId="290" priority="3" operator="equal">
      <formula>"待機"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データ管理!$E$3:$E$7</xm:f>
          </x14:formula1>
          <xm:sqref>J8:J19</xm:sqref>
        </x14:dataValidation>
        <x14:dataValidation type="list" allowBlank="1" showInputMessage="1" showErrorMessage="1">
          <x14:formula1>
            <xm:f>データ管理!$C$3:$C$12</xm:f>
          </x14:formula1>
          <xm:sqref>E8:F19</xm:sqref>
        </x14:dataValidation>
        <x14:dataValidation type="list" allowBlank="1" showInputMessage="1" showErrorMessage="1">
          <x14:formula1>
            <xm:f>データ管理!$I$3:$I$4</xm:f>
          </x14:formula1>
          <xm:sqref>B8:B19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workbookViewId="0">
      <selection sqref="A1:XFD1048576"/>
    </sheetView>
  </sheetViews>
  <sheetFormatPr defaultRowHeight="18" x14ac:dyDescent="0.45"/>
  <cols>
    <col min="1" max="1" width="3.69921875" customWidth="1"/>
    <col min="2" max="2" width="5.69921875" customWidth="1"/>
    <col min="3" max="14" width="11.09765625" customWidth="1"/>
  </cols>
  <sheetData>
    <row r="1" spans="2:14" ht="18.600000000000001" thickBot="1" x14ac:dyDescent="0.5"/>
    <row r="2" spans="2:14" x14ac:dyDescent="0.45">
      <c r="B2" s="15"/>
      <c r="C2" s="31" t="s">
        <v>20</v>
      </c>
      <c r="D2" s="85" t="s">
        <v>0</v>
      </c>
      <c r="E2" s="83"/>
      <c r="F2" s="83" t="s">
        <v>2</v>
      </c>
      <c r="G2" s="83"/>
      <c r="H2" s="83" t="s">
        <v>1</v>
      </c>
      <c r="I2" s="83"/>
      <c r="J2" s="83" t="s">
        <v>3</v>
      </c>
      <c r="K2" s="83"/>
      <c r="L2" s="83" t="s">
        <v>8</v>
      </c>
      <c r="M2" s="84"/>
    </row>
    <row r="3" spans="2:14" ht="18.600000000000001" thickBot="1" x14ac:dyDescent="0.5">
      <c r="B3" s="12" t="s">
        <v>4</v>
      </c>
      <c r="C3" s="32">
        <f ca="1">TODAY()</f>
        <v>43756</v>
      </c>
      <c r="D3" s="86" t="s">
        <v>5</v>
      </c>
      <c r="E3" s="81"/>
      <c r="F3" s="81" t="s">
        <v>6</v>
      </c>
      <c r="G3" s="81"/>
      <c r="H3" s="81" t="s">
        <v>7</v>
      </c>
      <c r="I3" s="81"/>
      <c r="J3" s="81" t="s">
        <v>10</v>
      </c>
      <c r="K3" s="81"/>
      <c r="L3" s="81" t="s">
        <v>9</v>
      </c>
      <c r="M3" s="82"/>
    </row>
    <row r="5" spans="2:14" x14ac:dyDescent="0.45">
      <c r="B5" s="87" t="s">
        <v>131</v>
      </c>
      <c r="C5" s="87" t="s">
        <v>11</v>
      </c>
      <c r="D5" s="87"/>
      <c r="E5" s="87" t="s">
        <v>12</v>
      </c>
      <c r="F5" s="87"/>
      <c r="G5" s="37"/>
      <c r="H5" s="87" t="s">
        <v>13</v>
      </c>
      <c r="I5" s="87"/>
      <c r="J5" s="87"/>
      <c r="K5" s="87"/>
      <c r="L5" s="87" t="s">
        <v>58</v>
      </c>
      <c r="M5" s="87"/>
      <c r="N5" s="87"/>
    </row>
    <row r="6" spans="2:14" x14ac:dyDescent="0.45">
      <c r="B6" s="87"/>
      <c r="C6" s="87"/>
      <c r="D6" s="87"/>
      <c r="E6" s="37" t="s">
        <v>14</v>
      </c>
      <c r="F6" s="37" t="s">
        <v>15</v>
      </c>
      <c r="G6" s="37" t="s">
        <v>16</v>
      </c>
      <c r="H6" s="37" t="s">
        <v>17</v>
      </c>
      <c r="I6" s="37" t="s">
        <v>18</v>
      </c>
      <c r="J6" s="37" t="s">
        <v>19</v>
      </c>
      <c r="K6" s="37" t="s">
        <v>60</v>
      </c>
      <c r="L6" s="87"/>
      <c r="M6" s="87"/>
      <c r="N6" s="87"/>
    </row>
    <row r="7" spans="2:14" x14ac:dyDescent="0.45">
      <c r="B7" s="90" t="s">
        <v>343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</row>
    <row r="8" spans="2:14" x14ac:dyDescent="0.45">
      <c r="B8" s="30" t="s">
        <v>134</v>
      </c>
      <c r="C8" s="80" t="s">
        <v>344</v>
      </c>
      <c r="D8" s="80"/>
      <c r="E8" s="30"/>
      <c r="F8" s="30"/>
      <c r="G8" s="30" t="s">
        <v>40</v>
      </c>
      <c r="H8" s="30" t="str">
        <f>IF(J8&lt;=24%,"待機",IF(J8&lt;=99%,"作業中",IF(J8&gt;=100%,"作業終了","　")))</f>
        <v>待機</v>
      </c>
      <c r="I8" s="30" t="str">
        <f>IF(J8 &lt;= 0,"危", IF(J8 &lt;= 25%,"警",IF(J8&lt;=50%,"注",IF(J8&lt;=75%,"安","終了"))))</f>
        <v>危</v>
      </c>
      <c r="J8" s="4">
        <v>0</v>
      </c>
      <c r="K8" s="30" t="str">
        <f>IF(J8 &lt;= 0%,"未実装",IF(J8 &lt;= 99%,"実装中",IF(J8= 100%,"実装完了","")))</f>
        <v>未実装</v>
      </c>
      <c r="L8" s="80" t="s">
        <v>348</v>
      </c>
      <c r="M8" s="80"/>
      <c r="N8" s="80"/>
    </row>
    <row r="9" spans="2:14" x14ac:dyDescent="0.45">
      <c r="B9" s="30" t="s">
        <v>134</v>
      </c>
      <c r="C9" s="80" t="s">
        <v>345</v>
      </c>
      <c r="D9" s="80"/>
      <c r="E9" s="30"/>
      <c r="F9" s="30"/>
      <c r="G9" s="30" t="s">
        <v>40</v>
      </c>
      <c r="H9" s="30" t="str">
        <f>IF(J9&lt;=24%,"待機",IF(J9&lt;=99%,"作業中",IF(J9&gt;=100%,"作業終了","　")))</f>
        <v>待機</v>
      </c>
      <c r="I9" s="30" t="str">
        <f>IF(J9 &lt;= 0,"危", IF(J9 &lt;= 25%,"警",IF(J9&lt;=50%,"注",IF(J9&lt;=75%,"安","終了"))))</f>
        <v>危</v>
      </c>
      <c r="J9" s="4">
        <v>0</v>
      </c>
      <c r="K9" s="30" t="str">
        <f t="shared" ref="K9:K11" si="0">IF(J9 &lt;= 0%,"未実装",IF(J9 &lt;= 99%,"実装中",IF(J9= 100%,"実装完了","")))</f>
        <v>未実装</v>
      </c>
      <c r="L9" s="80" t="s">
        <v>349</v>
      </c>
      <c r="M9" s="80"/>
      <c r="N9" s="80"/>
    </row>
    <row r="10" spans="2:14" x14ac:dyDescent="0.45">
      <c r="B10" s="30" t="s">
        <v>134</v>
      </c>
      <c r="C10" s="80" t="s">
        <v>346</v>
      </c>
      <c r="D10" s="80"/>
      <c r="E10" s="30"/>
      <c r="F10" s="30"/>
      <c r="G10" s="30" t="s">
        <v>40</v>
      </c>
      <c r="H10" s="30" t="str">
        <f>IF(J10&lt;=24%,"待機",IF(J10&lt;=99%,"作業中",IF(J10&gt;=100%,"作業終了","　")))</f>
        <v>待機</v>
      </c>
      <c r="I10" s="30" t="str">
        <f>IF(J10 &lt;= 0,"危", IF(J10 &lt;= 25%,"警",IF(J10&lt;=50%,"注",IF(J10&lt;=75%,"安","終了"))))</f>
        <v>危</v>
      </c>
      <c r="J10" s="4">
        <v>0</v>
      </c>
      <c r="K10" s="30" t="str">
        <f t="shared" si="0"/>
        <v>未実装</v>
      </c>
      <c r="L10" s="80" t="s">
        <v>350</v>
      </c>
      <c r="M10" s="80"/>
      <c r="N10" s="80"/>
    </row>
    <row r="11" spans="2:14" x14ac:dyDescent="0.45">
      <c r="B11" s="30" t="s">
        <v>134</v>
      </c>
      <c r="C11" s="80" t="s">
        <v>347</v>
      </c>
      <c r="D11" s="80"/>
      <c r="E11" s="30"/>
      <c r="F11" s="30"/>
      <c r="G11" s="30" t="s">
        <v>40</v>
      </c>
      <c r="H11" s="30" t="str">
        <f>IF(J11&lt;=24%,"待機",IF(J11&lt;=99%,"作業中",IF(J11&gt;=100%,"作業終了","　")))</f>
        <v>待機</v>
      </c>
      <c r="I11" s="30" t="str">
        <f>IF(J11 &lt;= 0,"危", IF(J11 &lt;= 25%,"警",IF(J11&lt;=50%,"注",IF(J11&lt;=75%,"安","終了"))))</f>
        <v>危</v>
      </c>
      <c r="J11" s="4">
        <v>0</v>
      </c>
      <c r="K11" s="30" t="str">
        <f t="shared" si="0"/>
        <v>未実装</v>
      </c>
      <c r="L11" s="80" t="s">
        <v>350</v>
      </c>
      <c r="M11" s="80"/>
      <c r="N11" s="80"/>
    </row>
    <row r="13" spans="2:14" x14ac:dyDescent="0.45">
      <c r="B13" s="87" t="s">
        <v>318</v>
      </c>
      <c r="C13" s="87"/>
      <c r="D13" s="87"/>
      <c r="E13" s="87" t="s">
        <v>320</v>
      </c>
      <c r="F13" s="87"/>
      <c r="G13" s="87"/>
      <c r="H13" s="37" t="s">
        <v>321</v>
      </c>
    </row>
    <row r="14" spans="2:14" x14ac:dyDescent="0.45">
      <c r="B14" s="80">
        <f>COUNTA(C8:D11)</f>
        <v>4</v>
      </c>
      <c r="C14" s="80"/>
      <c r="D14" s="80"/>
      <c r="E14" s="80">
        <f>COUNTIF(J8:J11,100%)</f>
        <v>0</v>
      </c>
      <c r="F14" s="80"/>
      <c r="G14" s="80"/>
      <c r="H14" s="46">
        <f>SUM(J8/(B14/1),J9/(B14/1),J10/(B14/1),J11/(B14/1))</f>
        <v>0</v>
      </c>
    </row>
  </sheetData>
  <mergeCells count="28">
    <mergeCell ref="B7:N7"/>
    <mergeCell ref="D2:E2"/>
    <mergeCell ref="F2:G2"/>
    <mergeCell ref="H2:I2"/>
    <mergeCell ref="J2:K2"/>
    <mergeCell ref="L2:M2"/>
    <mergeCell ref="D3:E3"/>
    <mergeCell ref="F3:G3"/>
    <mergeCell ref="H3:I3"/>
    <mergeCell ref="J3:K3"/>
    <mergeCell ref="L3:M3"/>
    <mergeCell ref="B5:B6"/>
    <mergeCell ref="C5:D6"/>
    <mergeCell ref="E5:F5"/>
    <mergeCell ref="H5:K5"/>
    <mergeCell ref="L5:N6"/>
    <mergeCell ref="C8:D8"/>
    <mergeCell ref="L8:N8"/>
    <mergeCell ref="C9:D9"/>
    <mergeCell ref="L9:N9"/>
    <mergeCell ref="C10:D10"/>
    <mergeCell ref="L10:N10"/>
    <mergeCell ref="C11:D11"/>
    <mergeCell ref="L11:N11"/>
    <mergeCell ref="B13:D13"/>
    <mergeCell ref="E13:G13"/>
    <mergeCell ref="B14:D14"/>
    <mergeCell ref="E14:G14"/>
  </mergeCells>
  <phoneticPr fontId="1"/>
  <conditionalFormatting sqref="I8:I11">
    <cfRule type="cellIs" dxfId="289" priority="58" operator="equal">
      <formula>"危"</formula>
    </cfRule>
  </conditionalFormatting>
  <conditionalFormatting sqref="I8:I11">
    <cfRule type="cellIs" dxfId="288" priority="57" operator="equal">
      <formula>"注"</formula>
    </cfRule>
  </conditionalFormatting>
  <conditionalFormatting sqref="I8:I11">
    <cfRule type="cellIs" dxfId="287" priority="54" operator="equal">
      <formula>"終了"</formula>
    </cfRule>
    <cfRule type="cellIs" dxfId="286" priority="55" operator="equal">
      <formula>"安"</formula>
    </cfRule>
    <cfRule type="cellIs" dxfId="285" priority="56" operator="equal">
      <formula>"警"</formula>
    </cfRule>
  </conditionalFormatting>
  <conditionalFormatting sqref="H8:H11">
    <cfRule type="cellIs" dxfId="284" priority="51" operator="equal">
      <formula>"作業終了"</formula>
    </cfRule>
    <cfRule type="cellIs" dxfId="283" priority="52" operator="equal">
      <formula>"作業中"</formula>
    </cfRule>
    <cfRule type="cellIs" dxfId="282" priority="53" operator="equal">
      <formula>"待機"</formula>
    </cfRule>
  </conditionalFormatting>
  <conditionalFormatting sqref="I8:I11">
    <cfRule type="cellIs" dxfId="281" priority="50" operator="equal">
      <formula>"警"</formula>
    </cfRule>
  </conditionalFormatting>
  <conditionalFormatting sqref="I8:I11">
    <cfRule type="cellIs" dxfId="280" priority="49" operator="equal">
      <formula>"安"</formula>
    </cfRule>
  </conditionalFormatting>
  <conditionalFormatting sqref="I8:I11">
    <cfRule type="cellIs" dxfId="279" priority="48" operator="equal">
      <formula>"終了"</formula>
    </cfRule>
  </conditionalFormatting>
  <conditionalFormatting sqref="K8:K11">
    <cfRule type="cellIs" dxfId="278" priority="47" operator="equal">
      <formula>"未実装"</formula>
    </cfRule>
  </conditionalFormatting>
  <conditionalFormatting sqref="K8:K11">
    <cfRule type="cellIs" dxfId="277" priority="41" operator="equal">
      <formula>"実装完了"</formula>
    </cfRule>
    <cfRule type="cellIs" dxfId="276" priority="42" operator="equal">
      <formula>"実装中"</formula>
    </cfRule>
    <cfRule type="cellIs" dxfId="275" priority="43" operator="equal">
      <formula>"未実装"</formula>
    </cfRule>
    <cfRule type="cellIs" dxfId="274" priority="44" operator="equal">
      <formula>"実装完了"</formula>
    </cfRule>
    <cfRule type="cellIs" dxfId="273" priority="45" operator="lessThan">
      <formula>$J$8&lt;=99%</formula>
    </cfRule>
    <cfRule type="cellIs" dxfId="272" priority="46" operator="lessThan">
      <formula>$J$8&lt;=99%</formula>
    </cfRule>
  </conditionalFormatting>
  <conditionalFormatting sqref="E5:E6">
    <cfRule type="containsText" dxfId="271" priority="36" operator="containsText" text="未定">
      <formula>NOT(ISERROR(SEARCH("未定",E5)))</formula>
    </cfRule>
    <cfRule type="containsText" dxfId="270" priority="37" operator="containsText" text="館田">
      <formula>NOT(ISERROR(SEARCH("館田",E5)))</formula>
    </cfRule>
    <cfRule type="containsText" dxfId="269" priority="38" operator="containsText" text="蛯名">
      <formula>NOT(ISERROR(SEARCH("蛯名",E5)))</formula>
    </cfRule>
    <cfRule type="containsText" dxfId="268" priority="39" operator="containsText" text="圷">
      <formula>NOT(ISERROR(SEARCH("圷",E5)))</formula>
    </cfRule>
    <cfRule type="containsText" dxfId="267" priority="40" operator="containsText" text="荒谷">
      <formula>NOT(ISERROR(SEARCH("荒谷",E5)))</formula>
    </cfRule>
  </conditionalFormatting>
  <conditionalFormatting sqref="F6">
    <cfRule type="containsText" dxfId="266" priority="34" operator="containsText" text="館田">
      <formula>NOT(ISERROR(SEARCH("館田",F6)))</formula>
    </cfRule>
    <cfRule type="containsText" dxfId="265" priority="35" operator="containsText" text="蛯名">
      <formula>NOT(ISERROR(SEARCH("蛯名",F6)))</formula>
    </cfRule>
  </conditionalFormatting>
  <conditionalFormatting sqref="E5:E6">
    <cfRule type="containsText" dxfId="264" priority="33" operator="containsText" text="舘田">
      <formula>NOT(ISERROR(SEARCH("舘田",E5)))</formula>
    </cfRule>
  </conditionalFormatting>
  <conditionalFormatting sqref="E5:E6">
    <cfRule type="containsText" dxfId="263" priority="26" operator="containsText" text="有馬">
      <formula>NOT(ISERROR(SEARCH("有馬",E5)))</formula>
    </cfRule>
    <cfRule type="containsText" dxfId="262" priority="27" operator="containsText" text="有馬">
      <formula>NOT(ISERROR(SEARCH("有馬",E5)))</formula>
    </cfRule>
    <cfRule type="containsText" dxfId="261" priority="28" operator="containsText" text="石田">
      <formula>NOT(ISERROR(SEARCH("石田",E5)))</formula>
    </cfRule>
    <cfRule type="containsText" dxfId="260" priority="29" operator="containsText" text="石田">
      <formula>NOT(ISERROR(SEARCH("石田",E5)))</formula>
    </cfRule>
    <cfRule type="containsText" dxfId="259" priority="30" operator="containsText" text="横道">
      <formula>NOT(ISERROR(SEARCH("横道",E5)))</formula>
    </cfRule>
    <cfRule type="containsText" dxfId="258" priority="31" operator="containsText" text="佐藤">
      <formula>NOT(ISERROR(SEARCH("佐藤",E5)))</formula>
    </cfRule>
    <cfRule type="containsText" dxfId="257" priority="32" operator="containsText" text="未定">
      <formula>NOT(ISERROR(SEARCH("未定",E5)))</formula>
    </cfRule>
  </conditionalFormatting>
  <conditionalFormatting sqref="E5:E6">
    <cfRule type="containsText" dxfId="256" priority="25" operator="containsText" text="横道">
      <formula>NOT(ISERROR(SEARCH("横道",E5)))</formula>
    </cfRule>
  </conditionalFormatting>
  <conditionalFormatting sqref="H5:H6">
    <cfRule type="containsText" dxfId="255" priority="22" operator="containsText" text="作業終了">
      <formula>NOT(ISERROR(SEARCH("作業終了",H5)))</formula>
    </cfRule>
    <cfRule type="containsText" dxfId="254" priority="23" operator="containsText" text="作業中">
      <formula>NOT(ISERROR(SEARCH("作業中",H5)))</formula>
    </cfRule>
    <cfRule type="containsText" dxfId="253" priority="24" operator="containsText" text="待機">
      <formula>NOT(ISERROR(SEARCH("待機",H5)))</formula>
    </cfRule>
  </conditionalFormatting>
  <conditionalFormatting sqref="I6">
    <cfRule type="containsText" dxfId="252" priority="15" operator="containsText" text="注">
      <formula>NOT(ISERROR(SEARCH("注",I6)))</formula>
    </cfRule>
    <cfRule type="containsText" dxfId="251" priority="18" operator="containsText" text="警">
      <formula>NOT(ISERROR(SEARCH("警",I6)))</formula>
    </cfRule>
    <cfRule type="containsText" dxfId="250" priority="19" operator="containsText" text="安全">
      <formula>NOT(ISERROR(SEARCH("安全",I6)))</formula>
    </cfRule>
    <cfRule type="containsText" dxfId="249" priority="20" operator="containsText" text="注意">
      <formula>NOT(ISERROR(SEARCH("注意",I6)))</formula>
    </cfRule>
    <cfRule type="containsText" dxfId="248" priority="21" operator="containsText" text="警告">
      <formula>NOT(ISERROR(SEARCH("警告",I6)))</formula>
    </cfRule>
  </conditionalFormatting>
  <conditionalFormatting sqref="K6">
    <cfRule type="containsText" dxfId="247" priority="16" operator="containsText" text="不実装">
      <formula>NOT(ISERROR(SEARCH("不実装",K6)))</formula>
    </cfRule>
    <cfRule type="containsText" dxfId="246" priority="17" operator="containsText" text="実装">
      <formula>NOT(ISERROR(SEARCH("実装",K6)))</formula>
    </cfRule>
  </conditionalFormatting>
  <conditionalFormatting sqref="I6">
    <cfRule type="containsText" dxfId="245" priority="9" operator="containsText" text="安">
      <formula>NOT(ISERROR(SEARCH("安",I6)))</formula>
    </cfRule>
    <cfRule type="containsText" dxfId="244" priority="10" operator="containsText" text="安">
      <formula>NOT(ISERROR(SEARCH("安",I6)))</formula>
    </cfRule>
    <cfRule type="containsText" dxfId="243" priority="11" operator="containsText" text="安">
      <formula>NOT(ISERROR(SEARCH("安",I6)))</formula>
    </cfRule>
    <cfRule type="containsText" dxfId="242" priority="14" operator="containsText" text="安">
      <formula>NOT(ISERROR(SEARCH("安",I6)))</formula>
    </cfRule>
  </conditionalFormatting>
  <conditionalFormatting sqref="H5:H6">
    <cfRule type="containsText" dxfId="241" priority="8" operator="containsText" text="終了">
      <formula>NOT(ISERROR(SEARCH("終了",H5)))</formula>
    </cfRule>
    <cfRule type="containsText" dxfId="240" priority="12" operator="containsText" text="終了">
      <formula>NOT(ISERROR(SEARCH("終了",H5)))</formula>
    </cfRule>
    <cfRule type="containsText" dxfId="239" priority="13" operator="containsText" text="作業終了">
      <formula>NOT(ISERROR(SEARCH("作業終了",H5)))</formula>
    </cfRule>
  </conditionalFormatting>
  <conditionalFormatting sqref="K6">
    <cfRule type="containsText" dxfId="238" priority="7" operator="containsText" text="実装中">
      <formula>NOT(ISERROR(SEARCH("実装中",K6)))</formula>
    </cfRule>
  </conditionalFormatting>
  <conditionalFormatting sqref="J6">
    <cfRule type="containsText" dxfId="237" priority="4" operator="containsText" text="60">
      <formula>NOT(ISERROR(SEARCH("60",J6)))</formula>
    </cfRule>
    <cfRule type="containsText" dxfId="236" priority="5" operator="containsText" text="30">
      <formula>NOT(ISERROR(SEARCH("30",J6)))</formula>
    </cfRule>
    <cfRule type="containsText" dxfId="235" priority="6" operator="containsText" text="30％">
      <formula>NOT(ISERROR(SEARCH("30％",J6)))</formula>
    </cfRule>
  </conditionalFormatting>
  <conditionalFormatting sqref="H14">
    <cfRule type="cellIs" dxfId="234" priority="1" operator="equal">
      <formula>"作業終了"</formula>
    </cfRule>
    <cfRule type="cellIs" dxfId="233" priority="2" operator="equal">
      <formula>"作業中"</formula>
    </cfRule>
    <cfRule type="cellIs" dxfId="232" priority="3" operator="equal">
      <formula>"待機"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データ管理!$I$3:$I$4</xm:f>
          </x14:formula1>
          <xm:sqref>B8:B11</xm:sqref>
        </x14:dataValidation>
        <x14:dataValidation type="list" allowBlank="1" showInputMessage="1" showErrorMessage="1">
          <x14:formula1>
            <xm:f>データ管理!$C$3:$C$12</xm:f>
          </x14:formula1>
          <xm:sqref>E8:F11</xm:sqref>
        </x14:dataValidation>
        <x14:dataValidation type="list" allowBlank="1" showInputMessage="1" showErrorMessage="1">
          <x14:formula1>
            <xm:f>データ管理!$E$3:$E$7</xm:f>
          </x14:formula1>
          <xm:sqref>J8:J11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/>
  </sheetViews>
  <sheetFormatPr defaultRowHeight="18" x14ac:dyDescent="0.45"/>
  <cols>
    <col min="1" max="1" width="3.69921875" customWidth="1"/>
    <col min="2" max="2" width="5.69921875" customWidth="1"/>
    <col min="3" max="14" width="11.09765625" customWidth="1"/>
  </cols>
  <sheetData>
    <row r="1" spans="2:14" ht="18.600000000000001" thickBot="1" x14ac:dyDescent="0.5"/>
    <row r="2" spans="2:14" x14ac:dyDescent="0.45">
      <c r="B2" s="15"/>
      <c r="C2" s="31" t="s">
        <v>20</v>
      </c>
      <c r="D2" s="85" t="s">
        <v>0</v>
      </c>
      <c r="E2" s="83"/>
      <c r="F2" s="83" t="s">
        <v>2</v>
      </c>
      <c r="G2" s="83"/>
      <c r="H2" s="83" t="s">
        <v>1</v>
      </c>
      <c r="I2" s="83"/>
      <c r="J2" s="83" t="s">
        <v>3</v>
      </c>
      <c r="K2" s="83"/>
      <c r="L2" s="83" t="s">
        <v>8</v>
      </c>
      <c r="M2" s="84"/>
    </row>
    <row r="3" spans="2:14" ht="18.600000000000001" thickBot="1" x14ac:dyDescent="0.5">
      <c r="B3" s="12" t="s">
        <v>4</v>
      </c>
      <c r="C3" s="32">
        <f ca="1">TODAY()</f>
        <v>43756</v>
      </c>
      <c r="D3" s="86" t="s">
        <v>5</v>
      </c>
      <c r="E3" s="81"/>
      <c r="F3" s="81" t="s">
        <v>6</v>
      </c>
      <c r="G3" s="81"/>
      <c r="H3" s="81" t="s">
        <v>7</v>
      </c>
      <c r="I3" s="81"/>
      <c r="J3" s="81" t="s">
        <v>10</v>
      </c>
      <c r="K3" s="81"/>
      <c r="L3" s="81" t="s">
        <v>9</v>
      </c>
      <c r="M3" s="82"/>
    </row>
    <row r="5" spans="2:14" x14ac:dyDescent="0.45">
      <c r="B5" s="87" t="s">
        <v>131</v>
      </c>
      <c r="C5" s="87" t="s">
        <v>11</v>
      </c>
      <c r="D5" s="87"/>
      <c r="E5" s="87" t="s">
        <v>12</v>
      </c>
      <c r="F5" s="87"/>
      <c r="G5" s="37"/>
      <c r="H5" s="87" t="s">
        <v>13</v>
      </c>
      <c r="I5" s="87"/>
      <c r="J5" s="87"/>
      <c r="K5" s="87"/>
      <c r="L5" s="87" t="s">
        <v>58</v>
      </c>
      <c r="M5" s="87"/>
      <c r="N5" s="87"/>
    </row>
    <row r="6" spans="2:14" x14ac:dyDescent="0.45">
      <c r="B6" s="87"/>
      <c r="C6" s="87"/>
      <c r="D6" s="87"/>
      <c r="E6" s="37" t="s">
        <v>14</v>
      </c>
      <c r="F6" s="37" t="s">
        <v>15</v>
      </c>
      <c r="G6" s="37" t="s">
        <v>16</v>
      </c>
      <c r="H6" s="37" t="s">
        <v>17</v>
      </c>
      <c r="I6" s="37" t="s">
        <v>18</v>
      </c>
      <c r="J6" s="37" t="s">
        <v>19</v>
      </c>
      <c r="K6" s="37" t="s">
        <v>60</v>
      </c>
      <c r="L6" s="87"/>
      <c r="M6" s="87"/>
      <c r="N6" s="87"/>
    </row>
    <row r="7" spans="2:14" x14ac:dyDescent="0.45">
      <c r="B7" s="90" t="s">
        <v>50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</row>
    <row r="8" spans="2:14" x14ac:dyDescent="0.45">
      <c r="B8" s="30" t="s">
        <v>134</v>
      </c>
      <c r="C8" s="80" t="s">
        <v>351</v>
      </c>
      <c r="D8" s="80"/>
      <c r="E8" s="30"/>
      <c r="F8" s="30"/>
      <c r="G8" s="30" t="s">
        <v>40</v>
      </c>
      <c r="H8" s="30" t="str">
        <f t="shared" ref="H8:H16" si="0">IF(J8&lt;=24%,"待機",IF(J8&lt;=99%,"作業中",IF(J8&gt;=100%,"作業終了","　")))</f>
        <v>待機</v>
      </c>
      <c r="I8" s="30" t="str">
        <f t="shared" ref="I8:I16" si="1">IF(J8 &lt;= 0,"危", IF(J8 &lt;= 25%,"警",IF(J8&lt;=50%,"注",IF(J8&lt;=75%,"安","終了"))))</f>
        <v>危</v>
      </c>
      <c r="J8" s="4">
        <v>0</v>
      </c>
      <c r="K8" s="30" t="str">
        <f>IF(J8 &lt;= 0%,"未実装",IF(J8 &lt;= 99%,"実装中",IF(J8= 100%,"実装完了","")))</f>
        <v>未実装</v>
      </c>
      <c r="L8" s="80" t="s">
        <v>360</v>
      </c>
      <c r="M8" s="80"/>
      <c r="N8" s="80"/>
    </row>
    <row r="9" spans="2:14" x14ac:dyDescent="0.45">
      <c r="B9" s="30" t="s">
        <v>134</v>
      </c>
      <c r="C9" s="80" t="s">
        <v>352</v>
      </c>
      <c r="D9" s="80"/>
      <c r="E9" s="30"/>
      <c r="F9" s="30"/>
      <c r="G9" s="30" t="s">
        <v>40</v>
      </c>
      <c r="H9" s="30" t="str">
        <f t="shared" si="0"/>
        <v>待機</v>
      </c>
      <c r="I9" s="30" t="str">
        <f t="shared" si="1"/>
        <v>危</v>
      </c>
      <c r="J9" s="4">
        <v>0</v>
      </c>
      <c r="K9" s="30" t="str">
        <f t="shared" ref="K9:K11" si="2">IF(J9 &lt;= 0%,"未実装",IF(J9 &lt;= 99%,"実装中",IF(J9= 100%,"実装完了","")))</f>
        <v>未実装</v>
      </c>
      <c r="L9" s="80" t="s">
        <v>361</v>
      </c>
      <c r="M9" s="80"/>
      <c r="N9" s="80"/>
    </row>
    <row r="10" spans="2:14" x14ac:dyDescent="0.45">
      <c r="B10" s="30" t="s">
        <v>134</v>
      </c>
      <c r="C10" s="80" t="s">
        <v>353</v>
      </c>
      <c r="D10" s="80"/>
      <c r="E10" s="30"/>
      <c r="F10" s="30"/>
      <c r="G10" s="30" t="s">
        <v>40</v>
      </c>
      <c r="H10" s="30" t="str">
        <f t="shared" si="0"/>
        <v>待機</v>
      </c>
      <c r="I10" s="30" t="str">
        <f t="shared" si="1"/>
        <v>危</v>
      </c>
      <c r="J10" s="4">
        <v>0</v>
      </c>
      <c r="K10" s="30" t="str">
        <f t="shared" si="2"/>
        <v>未実装</v>
      </c>
      <c r="L10" s="80" t="s">
        <v>362</v>
      </c>
      <c r="M10" s="80"/>
      <c r="N10" s="80"/>
    </row>
    <row r="11" spans="2:14" x14ac:dyDescent="0.45">
      <c r="B11" s="30" t="s">
        <v>134</v>
      </c>
      <c r="C11" s="80" t="s">
        <v>354</v>
      </c>
      <c r="D11" s="80"/>
      <c r="E11" s="30"/>
      <c r="F11" s="30"/>
      <c r="G11" s="30" t="s">
        <v>40</v>
      </c>
      <c r="H11" s="30" t="str">
        <f t="shared" si="0"/>
        <v>待機</v>
      </c>
      <c r="I11" s="30" t="str">
        <f t="shared" si="1"/>
        <v>危</v>
      </c>
      <c r="J11" s="4">
        <v>0</v>
      </c>
      <c r="K11" s="30" t="str">
        <f t="shared" si="2"/>
        <v>未実装</v>
      </c>
      <c r="L11" s="80" t="s">
        <v>363</v>
      </c>
      <c r="M11" s="80"/>
      <c r="N11" s="80"/>
    </row>
    <row r="12" spans="2:14" x14ac:dyDescent="0.45">
      <c r="B12" s="30" t="s">
        <v>134</v>
      </c>
      <c r="C12" s="80" t="s">
        <v>355</v>
      </c>
      <c r="D12" s="80"/>
      <c r="E12" s="30"/>
      <c r="F12" s="30"/>
      <c r="G12" s="30" t="s">
        <v>40</v>
      </c>
      <c r="H12" s="30" t="str">
        <f t="shared" si="0"/>
        <v>待機</v>
      </c>
      <c r="I12" s="30" t="str">
        <f t="shared" si="1"/>
        <v>危</v>
      </c>
      <c r="J12" s="4">
        <v>0</v>
      </c>
      <c r="K12" s="30" t="str">
        <f t="shared" ref="K12:K13" si="3">IF(J12 &lt;= 0%,"未実装",IF(J12 &lt;= 99%,"実装中",IF(J12= 100%,"実装完了","")))</f>
        <v>未実装</v>
      </c>
      <c r="L12" s="80" t="s">
        <v>364</v>
      </c>
      <c r="M12" s="80"/>
      <c r="N12" s="80"/>
    </row>
    <row r="13" spans="2:14" x14ac:dyDescent="0.45">
      <c r="B13" s="30" t="s">
        <v>134</v>
      </c>
      <c r="C13" s="80" t="s">
        <v>356</v>
      </c>
      <c r="D13" s="80"/>
      <c r="E13" s="30"/>
      <c r="F13" s="30"/>
      <c r="G13" s="30" t="s">
        <v>40</v>
      </c>
      <c r="H13" s="30" t="str">
        <f t="shared" si="0"/>
        <v>待機</v>
      </c>
      <c r="I13" s="30" t="str">
        <f t="shared" si="1"/>
        <v>危</v>
      </c>
      <c r="J13" s="4">
        <v>0</v>
      </c>
      <c r="K13" s="30" t="str">
        <f t="shared" si="3"/>
        <v>未実装</v>
      </c>
      <c r="L13" s="80"/>
      <c r="M13" s="80"/>
      <c r="N13" s="80"/>
    </row>
    <row r="14" spans="2:14" x14ac:dyDescent="0.45">
      <c r="B14" s="30" t="s">
        <v>134</v>
      </c>
      <c r="C14" s="80" t="s">
        <v>357</v>
      </c>
      <c r="D14" s="80"/>
      <c r="E14" s="30"/>
      <c r="F14" s="30"/>
      <c r="G14" s="30" t="s">
        <v>40</v>
      </c>
      <c r="H14" s="30" t="str">
        <f t="shared" si="0"/>
        <v>待機</v>
      </c>
      <c r="I14" s="30" t="str">
        <f t="shared" si="1"/>
        <v>危</v>
      </c>
      <c r="J14" s="4">
        <v>0</v>
      </c>
      <c r="K14" s="30" t="str">
        <f t="shared" ref="K14:K15" si="4">IF(J14 &lt;= 0%,"未実装",IF(J14 &lt;= 99%,"実装中",IF(J14= 100%,"実装完了","")))</f>
        <v>未実装</v>
      </c>
      <c r="L14" s="80"/>
      <c r="M14" s="80"/>
      <c r="N14" s="80"/>
    </row>
    <row r="15" spans="2:14" x14ac:dyDescent="0.45">
      <c r="B15" s="30" t="s">
        <v>134</v>
      </c>
      <c r="C15" s="80" t="s">
        <v>358</v>
      </c>
      <c r="D15" s="80"/>
      <c r="E15" s="30"/>
      <c r="F15" s="30"/>
      <c r="G15" s="30" t="s">
        <v>40</v>
      </c>
      <c r="H15" s="30" t="str">
        <f t="shared" si="0"/>
        <v>待機</v>
      </c>
      <c r="I15" s="30" t="str">
        <f t="shared" si="1"/>
        <v>危</v>
      </c>
      <c r="J15" s="4">
        <v>0</v>
      </c>
      <c r="K15" s="30" t="str">
        <f t="shared" si="4"/>
        <v>未実装</v>
      </c>
      <c r="L15" s="80" t="s">
        <v>365</v>
      </c>
      <c r="M15" s="80"/>
      <c r="N15" s="80"/>
    </row>
    <row r="16" spans="2:14" x14ac:dyDescent="0.45">
      <c r="B16" s="30" t="s">
        <v>134</v>
      </c>
      <c r="C16" s="80" t="s">
        <v>359</v>
      </c>
      <c r="D16" s="80"/>
      <c r="E16" s="30"/>
      <c r="F16" s="30"/>
      <c r="G16" s="30" t="s">
        <v>40</v>
      </c>
      <c r="H16" s="30" t="str">
        <f t="shared" si="0"/>
        <v>待機</v>
      </c>
      <c r="I16" s="30" t="str">
        <f t="shared" si="1"/>
        <v>危</v>
      </c>
      <c r="J16" s="4">
        <v>0</v>
      </c>
      <c r="K16" s="30" t="str">
        <f t="shared" ref="K16" si="5">IF(J16 &lt;= 0%,"未実装",IF(J16 &lt;= 99%,"実装中",IF(J16= 100%,"実装完了","")))</f>
        <v>未実装</v>
      </c>
      <c r="L16" s="80" t="s">
        <v>366</v>
      </c>
      <c r="M16" s="80"/>
      <c r="N16" s="80"/>
    </row>
    <row r="18" spans="2:8" x14ac:dyDescent="0.45">
      <c r="B18" s="87" t="s">
        <v>318</v>
      </c>
      <c r="C18" s="87"/>
      <c r="D18" s="87"/>
      <c r="E18" s="87" t="s">
        <v>320</v>
      </c>
      <c r="F18" s="87"/>
      <c r="G18" s="87"/>
      <c r="H18" s="37" t="s">
        <v>321</v>
      </c>
    </row>
    <row r="19" spans="2:8" x14ac:dyDescent="0.45">
      <c r="B19" s="91">
        <f>COUNTA(C8:D16)</f>
        <v>9</v>
      </c>
      <c r="C19" s="107"/>
      <c r="D19" s="61"/>
      <c r="E19" s="91">
        <f>COUNTIF(J8:J16,100%)</f>
        <v>0</v>
      </c>
      <c r="F19" s="107"/>
      <c r="G19" s="61"/>
      <c r="H19" s="46">
        <f>SUM(J8/(B19/1),J9/(B19/1),J10/(B19/1),J11/(B19/1),J12/(B19/1),J13/(B19/1),J14/(B19/1),J15/(B19/1),J16/(B19/1))</f>
        <v>0</v>
      </c>
    </row>
  </sheetData>
  <mergeCells count="38">
    <mergeCell ref="B7:N7"/>
    <mergeCell ref="D2:E2"/>
    <mergeCell ref="F2:G2"/>
    <mergeCell ref="H2:I2"/>
    <mergeCell ref="J2:K2"/>
    <mergeCell ref="L2:M2"/>
    <mergeCell ref="D3:E3"/>
    <mergeCell ref="F3:G3"/>
    <mergeCell ref="H3:I3"/>
    <mergeCell ref="J3:K3"/>
    <mergeCell ref="L3:M3"/>
    <mergeCell ref="B5:B6"/>
    <mergeCell ref="C5:D6"/>
    <mergeCell ref="E5:F5"/>
    <mergeCell ref="H5:K5"/>
    <mergeCell ref="L5:N6"/>
    <mergeCell ref="C8:D8"/>
    <mergeCell ref="L8:N8"/>
    <mergeCell ref="C9:D9"/>
    <mergeCell ref="L9:N9"/>
    <mergeCell ref="C10:D10"/>
    <mergeCell ref="L10:N10"/>
    <mergeCell ref="C11:D11"/>
    <mergeCell ref="L11:N11"/>
    <mergeCell ref="B18:D18"/>
    <mergeCell ref="E18:G18"/>
    <mergeCell ref="C12:D12"/>
    <mergeCell ref="L12:N12"/>
    <mergeCell ref="C13:D13"/>
    <mergeCell ref="L13:N13"/>
    <mergeCell ref="C16:D16"/>
    <mergeCell ref="L16:N16"/>
    <mergeCell ref="B19:D19"/>
    <mergeCell ref="E19:G19"/>
    <mergeCell ref="C14:D14"/>
    <mergeCell ref="L14:N14"/>
    <mergeCell ref="C15:D15"/>
    <mergeCell ref="L15:N15"/>
  </mergeCells>
  <phoneticPr fontId="1"/>
  <conditionalFormatting sqref="I8:I16">
    <cfRule type="cellIs" dxfId="231" priority="58" operator="equal">
      <formula>"危"</formula>
    </cfRule>
  </conditionalFormatting>
  <conditionalFormatting sqref="I8:I16">
    <cfRule type="cellIs" dxfId="230" priority="57" operator="equal">
      <formula>"注"</formula>
    </cfRule>
  </conditionalFormatting>
  <conditionalFormatting sqref="I8:I16">
    <cfRule type="cellIs" dxfId="229" priority="54" operator="equal">
      <formula>"終了"</formula>
    </cfRule>
    <cfRule type="cellIs" dxfId="228" priority="55" operator="equal">
      <formula>"安"</formula>
    </cfRule>
    <cfRule type="cellIs" dxfId="227" priority="56" operator="equal">
      <formula>"警"</formula>
    </cfRule>
  </conditionalFormatting>
  <conditionalFormatting sqref="H8:H16">
    <cfRule type="cellIs" dxfId="226" priority="51" operator="equal">
      <formula>"作業終了"</formula>
    </cfRule>
    <cfRule type="cellIs" dxfId="225" priority="52" operator="equal">
      <formula>"作業中"</formula>
    </cfRule>
    <cfRule type="cellIs" dxfId="224" priority="53" operator="equal">
      <formula>"待機"</formula>
    </cfRule>
  </conditionalFormatting>
  <conditionalFormatting sqref="I8:I16">
    <cfRule type="cellIs" dxfId="223" priority="50" operator="equal">
      <formula>"警"</formula>
    </cfRule>
  </conditionalFormatting>
  <conditionalFormatting sqref="I8:I16">
    <cfRule type="cellIs" dxfId="222" priority="49" operator="equal">
      <formula>"安"</formula>
    </cfRule>
  </conditionalFormatting>
  <conditionalFormatting sqref="I8:I16">
    <cfRule type="cellIs" dxfId="221" priority="48" operator="equal">
      <formula>"終了"</formula>
    </cfRule>
  </conditionalFormatting>
  <conditionalFormatting sqref="K8:K16">
    <cfRule type="cellIs" dxfId="220" priority="47" operator="equal">
      <formula>"未実装"</formula>
    </cfRule>
  </conditionalFormatting>
  <conditionalFormatting sqref="K8:K16">
    <cfRule type="cellIs" dxfId="219" priority="41" operator="equal">
      <formula>"実装完了"</formula>
    </cfRule>
    <cfRule type="cellIs" dxfId="218" priority="42" operator="equal">
      <formula>"実装中"</formula>
    </cfRule>
    <cfRule type="cellIs" dxfId="217" priority="43" operator="equal">
      <formula>"未実装"</formula>
    </cfRule>
    <cfRule type="cellIs" dxfId="216" priority="44" operator="equal">
      <formula>"実装完了"</formula>
    </cfRule>
    <cfRule type="cellIs" dxfId="215" priority="45" operator="lessThan">
      <formula>$J$8&lt;=99%</formula>
    </cfRule>
    <cfRule type="cellIs" dxfId="214" priority="46" operator="lessThan">
      <formula>$J$8&lt;=99%</formula>
    </cfRule>
  </conditionalFormatting>
  <conditionalFormatting sqref="E5:E6">
    <cfRule type="containsText" dxfId="213" priority="36" operator="containsText" text="未定">
      <formula>NOT(ISERROR(SEARCH("未定",E5)))</formula>
    </cfRule>
    <cfRule type="containsText" dxfId="212" priority="37" operator="containsText" text="館田">
      <formula>NOT(ISERROR(SEARCH("館田",E5)))</formula>
    </cfRule>
    <cfRule type="containsText" dxfId="211" priority="38" operator="containsText" text="蛯名">
      <formula>NOT(ISERROR(SEARCH("蛯名",E5)))</formula>
    </cfRule>
    <cfRule type="containsText" dxfId="210" priority="39" operator="containsText" text="圷">
      <formula>NOT(ISERROR(SEARCH("圷",E5)))</formula>
    </cfRule>
    <cfRule type="containsText" dxfId="209" priority="40" operator="containsText" text="荒谷">
      <formula>NOT(ISERROR(SEARCH("荒谷",E5)))</formula>
    </cfRule>
  </conditionalFormatting>
  <conditionalFormatting sqref="F6">
    <cfRule type="containsText" dxfId="208" priority="34" operator="containsText" text="館田">
      <formula>NOT(ISERROR(SEARCH("館田",F6)))</formula>
    </cfRule>
    <cfRule type="containsText" dxfId="207" priority="35" operator="containsText" text="蛯名">
      <formula>NOT(ISERROR(SEARCH("蛯名",F6)))</formula>
    </cfRule>
  </conditionalFormatting>
  <conditionalFormatting sqref="E5:E6">
    <cfRule type="containsText" dxfId="206" priority="33" operator="containsText" text="舘田">
      <formula>NOT(ISERROR(SEARCH("舘田",E5)))</formula>
    </cfRule>
  </conditionalFormatting>
  <conditionalFormatting sqref="E5:E6">
    <cfRule type="containsText" dxfId="205" priority="26" operator="containsText" text="有馬">
      <formula>NOT(ISERROR(SEARCH("有馬",E5)))</formula>
    </cfRule>
    <cfRule type="containsText" dxfId="204" priority="27" operator="containsText" text="有馬">
      <formula>NOT(ISERROR(SEARCH("有馬",E5)))</formula>
    </cfRule>
    <cfRule type="containsText" dxfId="203" priority="28" operator="containsText" text="石田">
      <formula>NOT(ISERROR(SEARCH("石田",E5)))</formula>
    </cfRule>
    <cfRule type="containsText" dxfId="202" priority="29" operator="containsText" text="石田">
      <formula>NOT(ISERROR(SEARCH("石田",E5)))</formula>
    </cfRule>
    <cfRule type="containsText" dxfId="201" priority="30" operator="containsText" text="横道">
      <formula>NOT(ISERROR(SEARCH("横道",E5)))</formula>
    </cfRule>
    <cfRule type="containsText" dxfId="200" priority="31" operator="containsText" text="佐藤">
      <formula>NOT(ISERROR(SEARCH("佐藤",E5)))</formula>
    </cfRule>
    <cfRule type="containsText" dxfId="199" priority="32" operator="containsText" text="未定">
      <formula>NOT(ISERROR(SEARCH("未定",E5)))</formula>
    </cfRule>
  </conditionalFormatting>
  <conditionalFormatting sqref="E5:E6">
    <cfRule type="containsText" dxfId="198" priority="25" operator="containsText" text="横道">
      <formula>NOT(ISERROR(SEARCH("横道",E5)))</formula>
    </cfRule>
  </conditionalFormatting>
  <conditionalFormatting sqref="H5:H6">
    <cfRule type="containsText" dxfId="197" priority="22" operator="containsText" text="作業終了">
      <formula>NOT(ISERROR(SEARCH("作業終了",H5)))</formula>
    </cfRule>
    <cfRule type="containsText" dxfId="196" priority="23" operator="containsText" text="作業中">
      <formula>NOT(ISERROR(SEARCH("作業中",H5)))</formula>
    </cfRule>
    <cfRule type="containsText" dxfId="195" priority="24" operator="containsText" text="待機">
      <formula>NOT(ISERROR(SEARCH("待機",H5)))</formula>
    </cfRule>
  </conditionalFormatting>
  <conditionalFormatting sqref="I6">
    <cfRule type="containsText" dxfId="194" priority="15" operator="containsText" text="注">
      <formula>NOT(ISERROR(SEARCH("注",I6)))</formula>
    </cfRule>
    <cfRule type="containsText" dxfId="193" priority="18" operator="containsText" text="警">
      <formula>NOT(ISERROR(SEARCH("警",I6)))</formula>
    </cfRule>
    <cfRule type="containsText" dxfId="192" priority="19" operator="containsText" text="安全">
      <formula>NOT(ISERROR(SEARCH("安全",I6)))</formula>
    </cfRule>
    <cfRule type="containsText" dxfId="191" priority="20" operator="containsText" text="注意">
      <formula>NOT(ISERROR(SEARCH("注意",I6)))</formula>
    </cfRule>
    <cfRule type="containsText" dxfId="190" priority="21" operator="containsText" text="警告">
      <formula>NOT(ISERROR(SEARCH("警告",I6)))</formula>
    </cfRule>
  </conditionalFormatting>
  <conditionalFormatting sqref="K6">
    <cfRule type="containsText" dxfId="189" priority="16" operator="containsText" text="不実装">
      <formula>NOT(ISERROR(SEARCH("不実装",K6)))</formula>
    </cfRule>
    <cfRule type="containsText" dxfId="188" priority="17" operator="containsText" text="実装">
      <formula>NOT(ISERROR(SEARCH("実装",K6)))</formula>
    </cfRule>
  </conditionalFormatting>
  <conditionalFormatting sqref="I6">
    <cfRule type="containsText" dxfId="187" priority="9" operator="containsText" text="安">
      <formula>NOT(ISERROR(SEARCH("安",I6)))</formula>
    </cfRule>
    <cfRule type="containsText" dxfId="186" priority="10" operator="containsText" text="安">
      <formula>NOT(ISERROR(SEARCH("安",I6)))</formula>
    </cfRule>
    <cfRule type="containsText" dxfId="185" priority="11" operator="containsText" text="安">
      <formula>NOT(ISERROR(SEARCH("安",I6)))</formula>
    </cfRule>
    <cfRule type="containsText" dxfId="184" priority="14" operator="containsText" text="安">
      <formula>NOT(ISERROR(SEARCH("安",I6)))</formula>
    </cfRule>
  </conditionalFormatting>
  <conditionalFormatting sqref="H5:H6">
    <cfRule type="containsText" dxfId="183" priority="8" operator="containsText" text="終了">
      <formula>NOT(ISERROR(SEARCH("終了",H5)))</formula>
    </cfRule>
    <cfRule type="containsText" dxfId="182" priority="12" operator="containsText" text="終了">
      <formula>NOT(ISERROR(SEARCH("終了",H5)))</formula>
    </cfRule>
    <cfRule type="containsText" dxfId="181" priority="13" operator="containsText" text="作業終了">
      <formula>NOT(ISERROR(SEARCH("作業終了",H5)))</formula>
    </cfRule>
  </conditionalFormatting>
  <conditionalFormatting sqref="K6">
    <cfRule type="containsText" dxfId="180" priority="7" operator="containsText" text="実装中">
      <formula>NOT(ISERROR(SEARCH("実装中",K6)))</formula>
    </cfRule>
  </conditionalFormatting>
  <conditionalFormatting sqref="J6">
    <cfRule type="containsText" dxfId="179" priority="4" operator="containsText" text="60">
      <formula>NOT(ISERROR(SEARCH("60",J6)))</formula>
    </cfRule>
    <cfRule type="containsText" dxfId="178" priority="5" operator="containsText" text="30">
      <formula>NOT(ISERROR(SEARCH("30",J6)))</formula>
    </cfRule>
    <cfRule type="containsText" dxfId="177" priority="6" operator="containsText" text="30％">
      <formula>NOT(ISERROR(SEARCH("30％",J6)))</formula>
    </cfRule>
  </conditionalFormatting>
  <conditionalFormatting sqref="H19">
    <cfRule type="cellIs" dxfId="176" priority="1" operator="equal">
      <formula>"作業終了"</formula>
    </cfRule>
    <cfRule type="cellIs" dxfId="175" priority="2" operator="equal">
      <formula>"作業中"</formula>
    </cfRule>
    <cfRule type="cellIs" dxfId="174" priority="3" operator="equal">
      <formula>"待機"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データ管理!$E$3:$E$7</xm:f>
          </x14:formula1>
          <xm:sqref>J8:J16</xm:sqref>
        </x14:dataValidation>
        <x14:dataValidation type="list" allowBlank="1" showInputMessage="1" showErrorMessage="1">
          <x14:formula1>
            <xm:f>データ管理!$C$3:$C$12</xm:f>
          </x14:formula1>
          <xm:sqref>E8:F16</xm:sqref>
        </x14:dataValidation>
        <x14:dataValidation type="list" allowBlank="1" showInputMessage="1" showErrorMessage="1">
          <x14:formula1>
            <xm:f>データ管理!$I$3:$I$4</xm:f>
          </x14:formula1>
          <xm:sqref>B8:B16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workbookViewId="0"/>
  </sheetViews>
  <sheetFormatPr defaultRowHeight="18" x14ac:dyDescent="0.45"/>
  <cols>
    <col min="1" max="1" width="3.69921875" customWidth="1"/>
    <col min="2" max="2" width="5.69921875" customWidth="1"/>
    <col min="3" max="14" width="11.09765625" customWidth="1"/>
    <col min="15" max="21" width="11.796875" customWidth="1"/>
  </cols>
  <sheetData>
    <row r="1" spans="2:14" ht="18.600000000000001" thickBot="1" x14ac:dyDescent="0.5"/>
    <row r="2" spans="2:14" x14ac:dyDescent="0.45">
      <c r="B2" s="15"/>
      <c r="C2" s="31" t="s">
        <v>20</v>
      </c>
      <c r="D2" s="85" t="s">
        <v>0</v>
      </c>
      <c r="E2" s="83"/>
      <c r="F2" s="83" t="s">
        <v>2</v>
      </c>
      <c r="G2" s="83"/>
      <c r="H2" s="83" t="s">
        <v>1</v>
      </c>
      <c r="I2" s="83"/>
      <c r="J2" s="83" t="s">
        <v>3</v>
      </c>
      <c r="K2" s="83"/>
      <c r="L2" s="83" t="s">
        <v>8</v>
      </c>
      <c r="M2" s="84"/>
    </row>
    <row r="3" spans="2:14" ht="18.600000000000001" thickBot="1" x14ac:dyDescent="0.5">
      <c r="B3" s="12" t="s">
        <v>4</v>
      </c>
      <c r="C3" s="32">
        <f ca="1">TODAY()</f>
        <v>43756</v>
      </c>
      <c r="D3" s="86" t="s">
        <v>5</v>
      </c>
      <c r="E3" s="81"/>
      <c r="F3" s="81" t="s">
        <v>6</v>
      </c>
      <c r="G3" s="81"/>
      <c r="H3" s="81" t="s">
        <v>7</v>
      </c>
      <c r="I3" s="81"/>
      <c r="J3" s="81" t="s">
        <v>10</v>
      </c>
      <c r="K3" s="81"/>
      <c r="L3" s="81" t="s">
        <v>9</v>
      </c>
      <c r="M3" s="82"/>
    </row>
    <row r="5" spans="2:14" x14ac:dyDescent="0.45">
      <c r="B5" s="87" t="s">
        <v>131</v>
      </c>
      <c r="C5" s="87" t="s">
        <v>11</v>
      </c>
      <c r="D5" s="87"/>
      <c r="E5" s="87" t="s">
        <v>12</v>
      </c>
      <c r="F5" s="87"/>
      <c r="G5" s="37"/>
      <c r="H5" s="87" t="s">
        <v>13</v>
      </c>
      <c r="I5" s="87"/>
      <c r="J5" s="87"/>
      <c r="K5" s="87"/>
      <c r="L5" s="87" t="s">
        <v>58</v>
      </c>
      <c r="M5" s="87"/>
      <c r="N5" s="87"/>
    </row>
    <row r="6" spans="2:14" x14ac:dyDescent="0.45">
      <c r="B6" s="87"/>
      <c r="C6" s="87"/>
      <c r="D6" s="87"/>
      <c r="E6" s="37" t="s">
        <v>14</v>
      </c>
      <c r="F6" s="37" t="s">
        <v>15</v>
      </c>
      <c r="G6" s="37" t="s">
        <v>16</v>
      </c>
      <c r="H6" s="37" t="s">
        <v>17</v>
      </c>
      <c r="I6" s="37" t="s">
        <v>18</v>
      </c>
      <c r="J6" s="37" t="s">
        <v>19</v>
      </c>
      <c r="K6" s="37" t="s">
        <v>60</v>
      </c>
      <c r="L6" s="87"/>
      <c r="M6" s="87"/>
      <c r="N6" s="87"/>
    </row>
    <row r="7" spans="2:14" x14ac:dyDescent="0.45">
      <c r="B7" s="90" t="s">
        <v>367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</row>
    <row r="8" spans="2:14" x14ac:dyDescent="0.45">
      <c r="B8" s="30" t="s">
        <v>134</v>
      </c>
      <c r="C8" s="80" t="s">
        <v>324</v>
      </c>
      <c r="D8" s="80"/>
      <c r="E8" s="30"/>
      <c r="F8" s="30"/>
      <c r="G8" s="30" t="s">
        <v>40</v>
      </c>
      <c r="H8" s="30" t="str">
        <f t="shared" ref="H8:H15" si="0">IF(J8&lt;=24%,"待機",IF(J8&lt;=99%,"作業中",IF(J8&gt;=100%,"作業終了","　")))</f>
        <v>待機</v>
      </c>
      <c r="I8" s="30" t="str">
        <f t="shared" ref="I8:I15" si="1">IF(J8 &lt;= 0,"危", IF(J8 &lt;= 25%,"警",IF(J8&lt;=50%,"注",IF(J8&lt;=75%,"安","終了"))))</f>
        <v>危</v>
      </c>
      <c r="J8" s="4">
        <v>0</v>
      </c>
      <c r="K8" s="30" t="str">
        <f>IF(J8 &lt;= 0%,"未実装",IF(J8 &lt;= 99%,"実装中",IF(J8= 100%,"実装完了","")))</f>
        <v>未実装</v>
      </c>
      <c r="L8" s="80"/>
      <c r="M8" s="80"/>
      <c r="N8" s="80"/>
    </row>
    <row r="9" spans="2:14" x14ac:dyDescent="0.45">
      <c r="B9" s="30" t="s">
        <v>134</v>
      </c>
      <c r="C9" s="80" t="s">
        <v>325</v>
      </c>
      <c r="D9" s="80"/>
      <c r="E9" s="30"/>
      <c r="F9" s="30"/>
      <c r="G9" s="30" t="s">
        <v>40</v>
      </c>
      <c r="H9" s="30" t="str">
        <f t="shared" si="0"/>
        <v>待機</v>
      </c>
      <c r="I9" s="30" t="str">
        <f t="shared" si="1"/>
        <v>危</v>
      </c>
      <c r="J9" s="4">
        <v>0</v>
      </c>
      <c r="K9" s="30" t="str">
        <f t="shared" ref="K9:K19" si="2">IF(J9 &lt;= 0%,"未実装",IF(J9 &lt;= 99%,"実装中",IF(J9= 100%,"実装完了","")))</f>
        <v>未実装</v>
      </c>
      <c r="L9" s="80"/>
      <c r="M9" s="80"/>
      <c r="N9" s="80"/>
    </row>
    <row r="10" spans="2:14" x14ac:dyDescent="0.45">
      <c r="B10" s="30" t="s">
        <v>134</v>
      </c>
      <c r="C10" s="80" t="s">
        <v>326</v>
      </c>
      <c r="D10" s="80"/>
      <c r="E10" s="30"/>
      <c r="F10" s="30"/>
      <c r="G10" s="30" t="s">
        <v>40</v>
      </c>
      <c r="H10" s="30" t="str">
        <f t="shared" si="0"/>
        <v>待機</v>
      </c>
      <c r="I10" s="30" t="str">
        <f t="shared" si="1"/>
        <v>危</v>
      </c>
      <c r="J10" s="4">
        <v>0</v>
      </c>
      <c r="K10" s="30" t="str">
        <f t="shared" si="2"/>
        <v>未実装</v>
      </c>
      <c r="L10" s="80"/>
      <c r="M10" s="80"/>
      <c r="N10" s="80"/>
    </row>
    <row r="11" spans="2:14" x14ac:dyDescent="0.45">
      <c r="B11" s="30" t="s">
        <v>134</v>
      </c>
      <c r="C11" s="80" t="s">
        <v>327</v>
      </c>
      <c r="D11" s="80"/>
      <c r="E11" s="30"/>
      <c r="F11" s="30"/>
      <c r="G11" s="30" t="s">
        <v>40</v>
      </c>
      <c r="H11" s="30" t="str">
        <f t="shared" si="0"/>
        <v>待機</v>
      </c>
      <c r="I11" s="30" t="str">
        <f t="shared" si="1"/>
        <v>危</v>
      </c>
      <c r="J11" s="4">
        <v>0</v>
      </c>
      <c r="K11" s="30" t="str">
        <f t="shared" si="2"/>
        <v>未実装</v>
      </c>
      <c r="L11" s="80"/>
      <c r="M11" s="80"/>
      <c r="N11" s="80"/>
    </row>
    <row r="12" spans="2:14" x14ac:dyDescent="0.45">
      <c r="B12" s="30" t="s">
        <v>134</v>
      </c>
      <c r="C12" s="80" t="s">
        <v>328</v>
      </c>
      <c r="D12" s="80"/>
      <c r="E12" s="30"/>
      <c r="F12" s="30"/>
      <c r="G12" s="30" t="s">
        <v>40</v>
      </c>
      <c r="H12" s="30" t="str">
        <f t="shared" si="0"/>
        <v>待機</v>
      </c>
      <c r="I12" s="30" t="str">
        <f t="shared" si="1"/>
        <v>危</v>
      </c>
      <c r="J12" s="4">
        <v>0</v>
      </c>
      <c r="K12" s="30" t="str">
        <f t="shared" si="2"/>
        <v>未実装</v>
      </c>
      <c r="L12" s="80"/>
      <c r="M12" s="80"/>
      <c r="N12" s="80"/>
    </row>
    <row r="13" spans="2:14" x14ac:dyDescent="0.45">
      <c r="B13" s="30" t="s">
        <v>134</v>
      </c>
      <c r="C13" s="80" t="s">
        <v>251</v>
      </c>
      <c r="D13" s="80"/>
      <c r="E13" s="30"/>
      <c r="F13" s="30"/>
      <c r="G13" s="30" t="s">
        <v>40</v>
      </c>
      <c r="H13" s="30" t="str">
        <f t="shared" si="0"/>
        <v>待機</v>
      </c>
      <c r="I13" s="30" t="str">
        <f t="shared" si="1"/>
        <v>危</v>
      </c>
      <c r="J13" s="4">
        <v>0</v>
      </c>
      <c r="K13" s="30" t="str">
        <f t="shared" si="2"/>
        <v>未実装</v>
      </c>
      <c r="L13" s="80"/>
      <c r="M13" s="80"/>
      <c r="N13" s="80"/>
    </row>
    <row r="14" spans="2:14" x14ac:dyDescent="0.45">
      <c r="B14" s="30" t="s">
        <v>134</v>
      </c>
      <c r="C14" s="80" t="s">
        <v>83</v>
      </c>
      <c r="D14" s="80"/>
      <c r="E14" s="30"/>
      <c r="F14" s="30"/>
      <c r="G14" s="30" t="s">
        <v>40</v>
      </c>
      <c r="H14" s="30" t="str">
        <f t="shared" si="0"/>
        <v>待機</v>
      </c>
      <c r="I14" s="30" t="str">
        <f t="shared" si="1"/>
        <v>危</v>
      </c>
      <c r="J14" s="4">
        <v>0</v>
      </c>
      <c r="K14" s="30" t="str">
        <f t="shared" si="2"/>
        <v>未実装</v>
      </c>
      <c r="L14" s="80" t="s">
        <v>338</v>
      </c>
      <c r="M14" s="80"/>
      <c r="N14" s="80"/>
    </row>
    <row r="15" spans="2:14" x14ac:dyDescent="0.45">
      <c r="B15" s="30" t="s">
        <v>134</v>
      </c>
      <c r="C15" s="80" t="s">
        <v>329</v>
      </c>
      <c r="D15" s="80"/>
      <c r="E15" s="30"/>
      <c r="F15" s="30"/>
      <c r="G15" s="30" t="s">
        <v>40</v>
      </c>
      <c r="H15" s="30" t="str">
        <f t="shared" si="0"/>
        <v>待機</v>
      </c>
      <c r="I15" s="30" t="str">
        <f t="shared" si="1"/>
        <v>危</v>
      </c>
      <c r="J15" s="4">
        <v>0</v>
      </c>
      <c r="K15" s="30" t="str">
        <f t="shared" si="2"/>
        <v>未実装</v>
      </c>
      <c r="L15" s="80"/>
      <c r="M15" s="80"/>
      <c r="N15" s="80"/>
    </row>
    <row r="16" spans="2:14" x14ac:dyDescent="0.45">
      <c r="B16" s="30" t="s">
        <v>134</v>
      </c>
      <c r="C16" s="80" t="s">
        <v>331</v>
      </c>
      <c r="D16" s="80"/>
      <c r="E16" s="30"/>
      <c r="F16" s="30"/>
      <c r="G16" s="30" t="s">
        <v>40</v>
      </c>
      <c r="H16" s="30" t="str">
        <f t="shared" ref="H16:H19" si="3">IF(J16&lt;=24%,"待機",IF(J16&lt;=99%,"作業中",IF(J16&gt;=100%,"作業終了","　")))</f>
        <v>待機</v>
      </c>
      <c r="I16" s="30" t="str">
        <f t="shared" ref="I16:I20" si="4">IF(J16 &lt;= 0,"危", IF(J16 &lt;= 25%,"警",IF(J16&lt;=50%,"注",IF(J16&lt;=75%,"安","終了"))))</f>
        <v>危</v>
      </c>
      <c r="J16" s="4">
        <v>0</v>
      </c>
      <c r="K16" s="30" t="str">
        <f t="shared" si="2"/>
        <v>未実装</v>
      </c>
      <c r="L16" s="80" t="s">
        <v>339</v>
      </c>
      <c r="M16" s="80"/>
      <c r="N16" s="80"/>
    </row>
    <row r="17" spans="2:14" x14ac:dyDescent="0.45">
      <c r="B17" s="30" t="s">
        <v>134</v>
      </c>
      <c r="C17" s="80" t="s">
        <v>333</v>
      </c>
      <c r="D17" s="80"/>
      <c r="E17" s="30"/>
      <c r="F17" s="30"/>
      <c r="G17" s="30" t="s">
        <v>40</v>
      </c>
      <c r="H17" s="30" t="str">
        <f t="shared" si="3"/>
        <v>待機</v>
      </c>
      <c r="I17" s="30" t="str">
        <f t="shared" si="4"/>
        <v>危</v>
      </c>
      <c r="J17" s="4">
        <v>0</v>
      </c>
      <c r="K17" s="30" t="str">
        <f t="shared" si="2"/>
        <v>未実装</v>
      </c>
      <c r="L17" s="80" t="s">
        <v>368</v>
      </c>
      <c r="M17" s="80"/>
      <c r="N17" s="80"/>
    </row>
    <row r="18" spans="2:14" x14ac:dyDescent="0.45">
      <c r="B18" s="30" t="s">
        <v>134</v>
      </c>
      <c r="C18" s="80" t="s">
        <v>332</v>
      </c>
      <c r="D18" s="80"/>
      <c r="E18" s="30"/>
      <c r="F18" s="30"/>
      <c r="G18" s="30" t="s">
        <v>40</v>
      </c>
      <c r="H18" s="30" t="str">
        <f t="shared" si="3"/>
        <v>待機</v>
      </c>
      <c r="I18" s="30" t="str">
        <f t="shared" si="4"/>
        <v>危</v>
      </c>
      <c r="J18" s="4">
        <v>0</v>
      </c>
      <c r="K18" s="30" t="str">
        <f t="shared" si="2"/>
        <v>未実装</v>
      </c>
      <c r="L18" s="80" t="s">
        <v>341</v>
      </c>
      <c r="M18" s="80"/>
      <c r="N18" s="80"/>
    </row>
    <row r="19" spans="2:14" x14ac:dyDescent="0.45">
      <c r="B19" s="30" t="s">
        <v>134</v>
      </c>
      <c r="C19" s="80" t="s">
        <v>334</v>
      </c>
      <c r="D19" s="80"/>
      <c r="E19" s="30"/>
      <c r="F19" s="30"/>
      <c r="G19" s="30" t="s">
        <v>40</v>
      </c>
      <c r="H19" s="30" t="str">
        <f t="shared" si="3"/>
        <v>待機</v>
      </c>
      <c r="I19" s="30" t="str">
        <f t="shared" si="4"/>
        <v>危</v>
      </c>
      <c r="J19" s="4">
        <v>0</v>
      </c>
      <c r="K19" s="30" t="str">
        <f t="shared" si="2"/>
        <v>未実装</v>
      </c>
      <c r="L19" s="80" t="s">
        <v>342</v>
      </c>
      <c r="M19" s="80"/>
      <c r="N19" s="80"/>
    </row>
    <row r="20" spans="2:14" x14ac:dyDescent="0.45">
      <c r="B20" s="30" t="s">
        <v>134</v>
      </c>
      <c r="C20" s="80" t="s">
        <v>369</v>
      </c>
      <c r="D20" s="80"/>
      <c r="E20" s="30"/>
      <c r="F20" s="30"/>
      <c r="G20" s="30" t="s">
        <v>40</v>
      </c>
      <c r="H20" s="30" t="str">
        <f t="shared" ref="H20" si="5">IF(J20&lt;=24%,"待機",IF(J20&lt;=99%,"作業中",IF(J20&gt;=100%,"作業終了","　")))</f>
        <v>待機</v>
      </c>
      <c r="I20" s="30" t="str">
        <f t="shared" si="4"/>
        <v>危</v>
      </c>
      <c r="J20" s="4">
        <v>0</v>
      </c>
      <c r="K20" s="30" t="str">
        <f t="shared" ref="K20" si="6">IF(J20 &lt;= 0%,"未実装",IF(J20 &lt;= 99%,"実装中",IF(J20= 100%,"実装完了","")))</f>
        <v>未実装</v>
      </c>
      <c r="L20" s="80" t="s">
        <v>370</v>
      </c>
      <c r="M20" s="80"/>
      <c r="N20" s="80"/>
    </row>
    <row r="22" spans="2:14" x14ac:dyDescent="0.45">
      <c r="B22" s="101" t="s">
        <v>318</v>
      </c>
      <c r="C22" s="103"/>
      <c r="D22" s="102"/>
      <c r="E22" s="101" t="s">
        <v>320</v>
      </c>
      <c r="F22" s="103"/>
      <c r="G22" s="102"/>
      <c r="H22" s="37" t="s">
        <v>321</v>
      </c>
    </row>
    <row r="23" spans="2:14" x14ac:dyDescent="0.45">
      <c r="B23" s="91">
        <f>COUNTA(C8:D20)</f>
        <v>13</v>
      </c>
      <c r="C23" s="107"/>
      <c r="D23" s="61"/>
      <c r="E23" s="91">
        <f>COUNTIF(J8:J20,100%)</f>
        <v>0</v>
      </c>
      <c r="F23" s="107"/>
      <c r="G23" s="61"/>
      <c r="H23" s="46">
        <f>SUM(J8/(B23/1),J9/(B23/1),J10/(B23/1),J11/(B23/1),J12/(B23/1),J13/(B23/1),J14/(B23/1),J15/(B23/1),J16/(B23/1),J17/(B23/1),J18/(B23/1),J19/(B23/1),J20/(B23/1))</f>
        <v>0</v>
      </c>
    </row>
  </sheetData>
  <mergeCells count="46">
    <mergeCell ref="B7:N7"/>
    <mergeCell ref="D2:E2"/>
    <mergeCell ref="F2:G2"/>
    <mergeCell ref="H2:I2"/>
    <mergeCell ref="J2:K2"/>
    <mergeCell ref="L2:M2"/>
    <mergeCell ref="D3:E3"/>
    <mergeCell ref="F3:G3"/>
    <mergeCell ref="H3:I3"/>
    <mergeCell ref="J3:K3"/>
    <mergeCell ref="L3:M3"/>
    <mergeCell ref="B5:B6"/>
    <mergeCell ref="C5:D6"/>
    <mergeCell ref="E5:F5"/>
    <mergeCell ref="H5:K5"/>
    <mergeCell ref="L5:N6"/>
    <mergeCell ref="C8:D8"/>
    <mergeCell ref="L8:N8"/>
    <mergeCell ref="C9:D9"/>
    <mergeCell ref="L9:N9"/>
    <mergeCell ref="C10:D10"/>
    <mergeCell ref="L10:N10"/>
    <mergeCell ref="C11:D11"/>
    <mergeCell ref="L11:N11"/>
    <mergeCell ref="C12:D12"/>
    <mergeCell ref="L12:N12"/>
    <mergeCell ref="C13:D13"/>
    <mergeCell ref="L13:N13"/>
    <mergeCell ref="C14:D14"/>
    <mergeCell ref="L14:N14"/>
    <mergeCell ref="C15:D15"/>
    <mergeCell ref="L15:N15"/>
    <mergeCell ref="C16:D16"/>
    <mergeCell ref="L16:N16"/>
    <mergeCell ref="C17:D17"/>
    <mergeCell ref="L17:N17"/>
    <mergeCell ref="C18:D18"/>
    <mergeCell ref="L18:N18"/>
    <mergeCell ref="C19:D19"/>
    <mergeCell ref="L19:N19"/>
    <mergeCell ref="C20:D20"/>
    <mergeCell ref="L20:N20"/>
    <mergeCell ref="B22:D22"/>
    <mergeCell ref="E22:G22"/>
    <mergeCell ref="B23:D23"/>
    <mergeCell ref="E23:G23"/>
  </mergeCells>
  <phoneticPr fontId="1"/>
  <conditionalFormatting sqref="I8:I20">
    <cfRule type="cellIs" dxfId="173" priority="58" operator="equal">
      <formula>"危"</formula>
    </cfRule>
  </conditionalFormatting>
  <conditionalFormatting sqref="I8:I20">
    <cfRule type="cellIs" dxfId="172" priority="57" operator="equal">
      <formula>"注"</formula>
    </cfRule>
  </conditionalFormatting>
  <conditionalFormatting sqref="I8:I20">
    <cfRule type="cellIs" dxfId="171" priority="54" operator="equal">
      <formula>"終了"</formula>
    </cfRule>
    <cfRule type="cellIs" dxfId="170" priority="55" operator="equal">
      <formula>"安"</formula>
    </cfRule>
    <cfRule type="cellIs" dxfId="169" priority="56" operator="equal">
      <formula>"警"</formula>
    </cfRule>
  </conditionalFormatting>
  <conditionalFormatting sqref="H8:H20">
    <cfRule type="cellIs" dxfId="168" priority="51" operator="equal">
      <formula>"作業終了"</formula>
    </cfRule>
    <cfRule type="cellIs" dxfId="167" priority="52" operator="equal">
      <formula>"作業中"</formula>
    </cfRule>
    <cfRule type="cellIs" dxfId="166" priority="53" operator="equal">
      <formula>"待機"</formula>
    </cfRule>
  </conditionalFormatting>
  <conditionalFormatting sqref="I8:I20">
    <cfRule type="cellIs" dxfId="165" priority="50" operator="equal">
      <formula>"警"</formula>
    </cfRule>
  </conditionalFormatting>
  <conditionalFormatting sqref="I8:I20">
    <cfRule type="cellIs" dxfId="164" priority="49" operator="equal">
      <formula>"安"</formula>
    </cfRule>
  </conditionalFormatting>
  <conditionalFormatting sqref="I8:I20">
    <cfRule type="cellIs" dxfId="163" priority="48" operator="equal">
      <formula>"終了"</formula>
    </cfRule>
  </conditionalFormatting>
  <conditionalFormatting sqref="K8:K20">
    <cfRule type="cellIs" dxfId="162" priority="47" operator="equal">
      <formula>"未実装"</formula>
    </cfRule>
  </conditionalFormatting>
  <conditionalFormatting sqref="K8:K20">
    <cfRule type="cellIs" dxfId="161" priority="41" operator="equal">
      <formula>"実装完了"</formula>
    </cfRule>
    <cfRule type="cellIs" dxfId="160" priority="42" operator="equal">
      <formula>"実装中"</formula>
    </cfRule>
    <cfRule type="cellIs" dxfId="159" priority="43" operator="equal">
      <formula>"未実装"</formula>
    </cfRule>
    <cfRule type="cellIs" dxfId="158" priority="44" operator="equal">
      <formula>"実装完了"</formula>
    </cfRule>
    <cfRule type="cellIs" dxfId="157" priority="45" operator="lessThan">
      <formula>$J$8&lt;=99%</formula>
    </cfRule>
    <cfRule type="cellIs" dxfId="156" priority="46" operator="lessThan">
      <formula>$J$8&lt;=99%</formula>
    </cfRule>
  </conditionalFormatting>
  <conditionalFormatting sqref="E5:E6">
    <cfRule type="containsText" dxfId="155" priority="36" operator="containsText" text="未定">
      <formula>NOT(ISERROR(SEARCH("未定",E5)))</formula>
    </cfRule>
    <cfRule type="containsText" dxfId="154" priority="37" operator="containsText" text="館田">
      <formula>NOT(ISERROR(SEARCH("館田",E5)))</formula>
    </cfRule>
    <cfRule type="containsText" dxfId="153" priority="38" operator="containsText" text="蛯名">
      <formula>NOT(ISERROR(SEARCH("蛯名",E5)))</formula>
    </cfRule>
    <cfRule type="containsText" dxfId="152" priority="39" operator="containsText" text="圷">
      <formula>NOT(ISERROR(SEARCH("圷",E5)))</formula>
    </cfRule>
    <cfRule type="containsText" dxfId="151" priority="40" operator="containsText" text="荒谷">
      <formula>NOT(ISERROR(SEARCH("荒谷",E5)))</formula>
    </cfRule>
  </conditionalFormatting>
  <conditionalFormatting sqref="F6">
    <cfRule type="containsText" dxfId="150" priority="34" operator="containsText" text="館田">
      <formula>NOT(ISERROR(SEARCH("館田",F6)))</formula>
    </cfRule>
    <cfRule type="containsText" dxfId="149" priority="35" operator="containsText" text="蛯名">
      <formula>NOT(ISERROR(SEARCH("蛯名",F6)))</formula>
    </cfRule>
  </conditionalFormatting>
  <conditionalFormatting sqref="E5:E6">
    <cfRule type="containsText" dxfId="148" priority="33" operator="containsText" text="舘田">
      <formula>NOT(ISERROR(SEARCH("舘田",E5)))</formula>
    </cfRule>
  </conditionalFormatting>
  <conditionalFormatting sqref="E5:E6">
    <cfRule type="containsText" dxfId="147" priority="26" operator="containsText" text="有馬">
      <formula>NOT(ISERROR(SEARCH("有馬",E5)))</formula>
    </cfRule>
    <cfRule type="containsText" dxfId="146" priority="27" operator="containsText" text="有馬">
      <formula>NOT(ISERROR(SEARCH("有馬",E5)))</formula>
    </cfRule>
    <cfRule type="containsText" dxfId="145" priority="28" operator="containsText" text="石田">
      <formula>NOT(ISERROR(SEARCH("石田",E5)))</formula>
    </cfRule>
    <cfRule type="containsText" dxfId="144" priority="29" operator="containsText" text="石田">
      <formula>NOT(ISERROR(SEARCH("石田",E5)))</formula>
    </cfRule>
    <cfRule type="containsText" dxfId="143" priority="30" operator="containsText" text="横道">
      <formula>NOT(ISERROR(SEARCH("横道",E5)))</formula>
    </cfRule>
    <cfRule type="containsText" dxfId="142" priority="31" operator="containsText" text="佐藤">
      <formula>NOT(ISERROR(SEARCH("佐藤",E5)))</formula>
    </cfRule>
    <cfRule type="containsText" dxfId="141" priority="32" operator="containsText" text="未定">
      <formula>NOT(ISERROR(SEARCH("未定",E5)))</formula>
    </cfRule>
  </conditionalFormatting>
  <conditionalFormatting sqref="E5:E6">
    <cfRule type="containsText" dxfId="140" priority="25" operator="containsText" text="横道">
      <formula>NOT(ISERROR(SEARCH("横道",E5)))</formula>
    </cfRule>
  </conditionalFormatting>
  <conditionalFormatting sqref="H5:H6">
    <cfRule type="containsText" dxfId="139" priority="22" operator="containsText" text="作業終了">
      <formula>NOT(ISERROR(SEARCH("作業終了",H5)))</formula>
    </cfRule>
    <cfRule type="containsText" dxfId="138" priority="23" operator="containsText" text="作業中">
      <formula>NOT(ISERROR(SEARCH("作業中",H5)))</formula>
    </cfRule>
    <cfRule type="containsText" dxfId="137" priority="24" operator="containsText" text="待機">
      <formula>NOT(ISERROR(SEARCH("待機",H5)))</formula>
    </cfRule>
  </conditionalFormatting>
  <conditionalFormatting sqref="I6">
    <cfRule type="containsText" dxfId="136" priority="15" operator="containsText" text="注">
      <formula>NOT(ISERROR(SEARCH("注",I6)))</formula>
    </cfRule>
    <cfRule type="containsText" dxfId="135" priority="18" operator="containsText" text="警">
      <formula>NOT(ISERROR(SEARCH("警",I6)))</formula>
    </cfRule>
    <cfRule type="containsText" dxfId="134" priority="19" operator="containsText" text="安全">
      <formula>NOT(ISERROR(SEARCH("安全",I6)))</formula>
    </cfRule>
    <cfRule type="containsText" dxfId="133" priority="20" operator="containsText" text="注意">
      <formula>NOT(ISERROR(SEARCH("注意",I6)))</formula>
    </cfRule>
    <cfRule type="containsText" dxfId="132" priority="21" operator="containsText" text="警告">
      <formula>NOT(ISERROR(SEARCH("警告",I6)))</formula>
    </cfRule>
  </conditionalFormatting>
  <conditionalFormatting sqref="K6">
    <cfRule type="containsText" dxfId="131" priority="16" operator="containsText" text="不実装">
      <formula>NOT(ISERROR(SEARCH("不実装",K6)))</formula>
    </cfRule>
    <cfRule type="containsText" dxfId="130" priority="17" operator="containsText" text="実装">
      <formula>NOT(ISERROR(SEARCH("実装",K6)))</formula>
    </cfRule>
  </conditionalFormatting>
  <conditionalFormatting sqref="I6">
    <cfRule type="containsText" dxfId="129" priority="9" operator="containsText" text="安">
      <formula>NOT(ISERROR(SEARCH("安",I6)))</formula>
    </cfRule>
    <cfRule type="containsText" dxfId="128" priority="10" operator="containsText" text="安">
      <formula>NOT(ISERROR(SEARCH("安",I6)))</formula>
    </cfRule>
    <cfRule type="containsText" dxfId="127" priority="11" operator="containsText" text="安">
      <formula>NOT(ISERROR(SEARCH("安",I6)))</formula>
    </cfRule>
    <cfRule type="containsText" dxfId="126" priority="14" operator="containsText" text="安">
      <formula>NOT(ISERROR(SEARCH("安",I6)))</formula>
    </cfRule>
  </conditionalFormatting>
  <conditionalFormatting sqref="H5:H6">
    <cfRule type="containsText" dxfId="125" priority="8" operator="containsText" text="終了">
      <formula>NOT(ISERROR(SEARCH("終了",H5)))</formula>
    </cfRule>
    <cfRule type="containsText" dxfId="124" priority="12" operator="containsText" text="終了">
      <formula>NOT(ISERROR(SEARCH("終了",H5)))</formula>
    </cfRule>
    <cfRule type="containsText" dxfId="123" priority="13" operator="containsText" text="作業終了">
      <formula>NOT(ISERROR(SEARCH("作業終了",H5)))</formula>
    </cfRule>
  </conditionalFormatting>
  <conditionalFormatting sqref="K6">
    <cfRule type="containsText" dxfId="122" priority="7" operator="containsText" text="実装中">
      <formula>NOT(ISERROR(SEARCH("実装中",K6)))</formula>
    </cfRule>
  </conditionalFormatting>
  <conditionalFormatting sqref="J6">
    <cfRule type="containsText" dxfId="121" priority="4" operator="containsText" text="60">
      <formula>NOT(ISERROR(SEARCH("60",J6)))</formula>
    </cfRule>
    <cfRule type="containsText" dxfId="120" priority="5" operator="containsText" text="30">
      <formula>NOT(ISERROR(SEARCH("30",J6)))</formula>
    </cfRule>
    <cfRule type="containsText" dxfId="119" priority="6" operator="containsText" text="30％">
      <formula>NOT(ISERROR(SEARCH("30％",J6)))</formula>
    </cfRule>
  </conditionalFormatting>
  <conditionalFormatting sqref="H23">
    <cfRule type="cellIs" dxfId="118" priority="1" operator="equal">
      <formula>"作業終了"</formula>
    </cfRule>
    <cfRule type="cellIs" dxfId="117" priority="2" operator="equal">
      <formula>"作業中"</formula>
    </cfRule>
    <cfRule type="cellIs" dxfId="116" priority="3" operator="equal">
      <formula>"待機"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データ管理!$E$3:$E$7</xm:f>
          </x14:formula1>
          <xm:sqref>J8:J20</xm:sqref>
        </x14:dataValidation>
        <x14:dataValidation type="list" allowBlank="1" showInputMessage="1" showErrorMessage="1">
          <x14:formula1>
            <xm:f>データ管理!$C$3:$C$12</xm:f>
          </x14:formula1>
          <xm:sqref>E8:F20</xm:sqref>
        </x14:dataValidation>
        <x14:dataValidation type="list" allowBlank="1" showInputMessage="1" showErrorMessage="1">
          <x14:formula1>
            <xm:f>データ管理!$I$3:$I$4</xm:f>
          </x14:formula1>
          <xm:sqref>B8:B20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sqref="A1:XFD1048576"/>
    </sheetView>
  </sheetViews>
  <sheetFormatPr defaultRowHeight="18" x14ac:dyDescent="0.45"/>
  <cols>
    <col min="1" max="1" width="3.69921875" customWidth="1"/>
    <col min="2" max="2" width="5.69921875" customWidth="1"/>
    <col min="3" max="14" width="11.09765625" customWidth="1"/>
  </cols>
  <sheetData>
    <row r="1" spans="2:14" ht="18.600000000000001" thickBot="1" x14ac:dyDescent="0.5"/>
    <row r="2" spans="2:14" x14ac:dyDescent="0.45">
      <c r="B2" s="15"/>
      <c r="C2" s="31" t="s">
        <v>20</v>
      </c>
      <c r="D2" s="85" t="s">
        <v>0</v>
      </c>
      <c r="E2" s="83"/>
      <c r="F2" s="83" t="s">
        <v>2</v>
      </c>
      <c r="G2" s="83"/>
      <c r="H2" s="83" t="s">
        <v>1</v>
      </c>
      <c r="I2" s="83"/>
      <c r="J2" s="83" t="s">
        <v>3</v>
      </c>
      <c r="K2" s="83"/>
      <c r="L2" s="83" t="s">
        <v>8</v>
      </c>
      <c r="M2" s="84"/>
    </row>
    <row r="3" spans="2:14" ht="18.600000000000001" thickBot="1" x14ac:dyDescent="0.5">
      <c r="B3" s="12" t="s">
        <v>4</v>
      </c>
      <c r="C3" s="32">
        <f ca="1">TODAY()</f>
        <v>43756</v>
      </c>
      <c r="D3" s="86" t="s">
        <v>5</v>
      </c>
      <c r="E3" s="81"/>
      <c r="F3" s="81" t="s">
        <v>6</v>
      </c>
      <c r="G3" s="81"/>
      <c r="H3" s="81" t="s">
        <v>7</v>
      </c>
      <c r="I3" s="81"/>
      <c r="J3" s="81" t="s">
        <v>10</v>
      </c>
      <c r="K3" s="81"/>
      <c r="L3" s="81" t="s">
        <v>9</v>
      </c>
      <c r="M3" s="82"/>
    </row>
    <row r="5" spans="2:14" x14ac:dyDescent="0.45">
      <c r="B5" s="87" t="s">
        <v>131</v>
      </c>
      <c r="C5" s="87" t="s">
        <v>11</v>
      </c>
      <c r="D5" s="87"/>
      <c r="E5" s="87" t="s">
        <v>12</v>
      </c>
      <c r="F5" s="87"/>
      <c r="G5" s="37"/>
      <c r="H5" s="87" t="s">
        <v>13</v>
      </c>
      <c r="I5" s="87"/>
      <c r="J5" s="87"/>
      <c r="K5" s="87"/>
      <c r="L5" s="87" t="s">
        <v>58</v>
      </c>
      <c r="M5" s="87"/>
      <c r="N5" s="87"/>
    </row>
    <row r="6" spans="2:14" x14ac:dyDescent="0.45">
      <c r="B6" s="87"/>
      <c r="C6" s="87"/>
      <c r="D6" s="87"/>
      <c r="E6" s="37" t="s">
        <v>14</v>
      </c>
      <c r="F6" s="37" t="s">
        <v>15</v>
      </c>
      <c r="G6" s="37" t="s">
        <v>16</v>
      </c>
      <c r="H6" s="37" t="s">
        <v>17</v>
      </c>
      <c r="I6" s="37" t="s">
        <v>18</v>
      </c>
      <c r="J6" s="37" t="s">
        <v>19</v>
      </c>
      <c r="K6" s="37" t="s">
        <v>60</v>
      </c>
      <c r="L6" s="87"/>
      <c r="M6" s="87"/>
      <c r="N6" s="87"/>
    </row>
    <row r="7" spans="2:14" x14ac:dyDescent="0.45">
      <c r="B7" s="90" t="s">
        <v>373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</row>
    <row r="8" spans="2:14" x14ac:dyDescent="0.45">
      <c r="B8" s="30" t="s">
        <v>371</v>
      </c>
      <c r="C8" s="80" t="s">
        <v>372</v>
      </c>
      <c r="D8" s="80"/>
      <c r="E8" s="30"/>
      <c r="F8" s="30"/>
      <c r="G8" s="30" t="s">
        <v>40</v>
      </c>
      <c r="H8" s="30" t="str">
        <f t="shared" ref="H8:H13" si="0">IF(J8&lt;=24%,"待機",IF(J8&lt;=99%,"作業中",IF(J8&gt;=100%,"作業終了","　")))</f>
        <v>待機</v>
      </c>
      <c r="I8" s="30" t="str">
        <f t="shared" ref="I8:I13" si="1">IF(J8 &lt;= 0,"危", IF(J8 &lt;= 25%,"警",IF(J8&lt;=50%,"注",IF(J8&lt;=75%,"安","終了"))))</f>
        <v>危</v>
      </c>
      <c r="J8" s="4">
        <v>0</v>
      </c>
      <c r="K8" s="30" t="str">
        <f>IF(J8 &lt;= 0%,"未実装",IF(J8 &lt;= 99%,"実装中",IF(J8= 100%,"実装完了","")))</f>
        <v>未実装</v>
      </c>
      <c r="L8" s="80" t="s">
        <v>379</v>
      </c>
      <c r="M8" s="80"/>
      <c r="N8" s="80"/>
    </row>
    <row r="9" spans="2:14" x14ac:dyDescent="0.45">
      <c r="B9" s="30" t="s">
        <v>371</v>
      </c>
      <c r="C9" s="80" t="s">
        <v>376</v>
      </c>
      <c r="D9" s="80"/>
      <c r="E9" s="30"/>
      <c r="F9" s="30"/>
      <c r="G9" s="30" t="s">
        <v>40</v>
      </c>
      <c r="H9" s="30" t="str">
        <f t="shared" si="0"/>
        <v>待機</v>
      </c>
      <c r="I9" s="30" t="str">
        <f t="shared" si="1"/>
        <v>危</v>
      </c>
      <c r="J9" s="4">
        <v>0</v>
      </c>
      <c r="K9" s="30" t="str">
        <f t="shared" ref="K9:K11" si="2">IF(J9 &lt;= 0%,"未実装",IF(J9 &lt;= 99%,"実装中",IF(J9= 100%,"実装完了","")))</f>
        <v>未実装</v>
      </c>
      <c r="L9" s="80" t="s">
        <v>379</v>
      </c>
      <c r="M9" s="80"/>
      <c r="N9" s="80"/>
    </row>
    <row r="10" spans="2:14" x14ac:dyDescent="0.45">
      <c r="B10" s="30" t="s">
        <v>371</v>
      </c>
      <c r="C10" s="80" t="s">
        <v>374</v>
      </c>
      <c r="D10" s="80"/>
      <c r="E10" s="30"/>
      <c r="F10" s="30"/>
      <c r="G10" s="30" t="s">
        <v>40</v>
      </c>
      <c r="H10" s="30" t="str">
        <f t="shared" si="0"/>
        <v>待機</v>
      </c>
      <c r="I10" s="30" t="str">
        <f t="shared" si="1"/>
        <v>危</v>
      </c>
      <c r="J10" s="4">
        <v>0</v>
      </c>
      <c r="K10" s="30" t="str">
        <f t="shared" si="2"/>
        <v>未実装</v>
      </c>
      <c r="L10" s="80" t="s">
        <v>379</v>
      </c>
      <c r="M10" s="80"/>
      <c r="N10" s="80"/>
    </row>
    <row r="11" spans="2:14" x14ac:dyDescent="0.45">
      <c r="B11" s="30" t="s">
        <v>371</v>
      </c>
      <c r="C11" s="80" t="s">
        <v>377</v>
      </c>
      <c r="D11" s="80"/>
      <c r="E11" s="30"/>
      <c r="F11" s="30"/>
      <c r="G11" s="30" t="s">
        <v>40</v>
      </c>
      <c r="H11" s="30" t="str">
        <f t="shared" si="0"/>
        <v>待機</v>
      </c>
      <c r="I11" s="30" t="str">
        <f t="shared" si="1"/>
        <v>危</v>
      </c>
      <c r="J11" s="4">
        <v>0</v>
      </c>
      <c r="K11" s="30" t="str">
        <f t="shared" si="2"/>
        <v>未実装</v>
      </c>
      <c r="L11" s="80" t="s">
        <v>379</v>
      </c>
      <c r="M11" s="80"/>
      <c r="N11" s="80"/>
    </row>
    <row r="12" spans="2:14" x14ac:dyDescent="0.45">
      <c r="B12" s="30" t="s">
        <v>371</v>
      </c>
      <c r="C12" s="80" t="s">
        <v>375</v>
      </c>
      <c r="D12" s="80"/>
      <c r="E12" s="30"/>
      <c r="F12" s="30"/>
      <c r="G12" s="30" t="s">
        <v>40</v>
      </c>
      <c r="H12" s="30" t="str">
        <f t="shared" si="0"/>
        <v>待機</v>
      </c>
      <c r="I12" s="30" t="str">
        <f t="shared" si="1"/>
        <v>危</v>
      </c>
      <c r="J12" s="4">
        <v>0</v>
      </c>
      <c r="K12" s="30" t="str">
        <f t="shared" ref="K12:K13" si="3">IF(J12 &lt;= 0%,"未実装",IF(J12 &lt;= 99%,"実装中",IF(J12= 100%,"実装完了","")))</f>
        <v>未実装</v>
      </c>
      <c r="L12" s="80" t="s">
        <v>379</v>
      </c>
      <c r="M12" s="80"/>
      <c r="N12" s="80"/>
    </row>
    <row r="13" spans="2:14" x14ac:dyDescent="0.45">
      <c r="B13" s="30" t="s">
        <v>371</v>
      </c>
      <c r="C13" s="80" t="s">
        <v>378</v>
      </c>
      <c r="D13" s="80"/>
      <c r="E13" s="30"/>
      <c r="F13" s="30"/>
      <c r="G13" s="30" t="s">
        <v>40</v>
      </c>
      <c r="H13" s="30" t="str">
        <f t="shared" si="0"/>
        <v>待機</v>
      </c>
      <c r="I13" s="30" t="str">
        <f t="shared" si="1"/>
        <v>危</v>
      </c>
      <c r="J13" s="4">
        <v>0</v>
      </c>
      <c r="K13" s="30" t="str">
        <f t="shared" si="3"/>
        <v>未実装</v>
      </c>
      <c r="L13" s="80" t="s">
        <v>379</v>
      </c>
      <c r="M13" s="80"/>
      <c r="N13" s="80"/>
    </row>
    <row r="15" spans="2:14" x14ac:dyDescent="0.45">
      <c r="B15" s="87" t="s">
        <v>318</v>
      </c>
      <c r="C15" s="87"/>
      <c r="D15" s="87"/>
      <c r="E15" s="87" t="s">
        <v>320</v>
      </c>
      <c r="F15" s="87"/>
      <c r="G15" s="87"/>
      <c r="H15" s="37" t="s">
        <v>321</v>
      </c>
    </row>
    <row r="16" spans="2:14" x14ac:dyDescent="0.45">
      <c r="B16" s="80">
        <f>COUNTA(C8:D13)</f>
        <v>6</v>
      </c>
      <c r="C16" s="80"/>
      <c r="D16" s="80"/>
      <c r="E16" s="80">
        <f>COUNTIF(J8:J13,100%)</f>
        <v>0</v>
      </c>
      <c r="F16" s="80"/>
      <c r="G16" s="80"/>
      <c r="H16" s="46">
        <f>SUM(J8/(B16/1),J9/(B16/1),J10/(B16/1),J11/(B16/1),J12/(B16/1),J13/(B16/1))</f>
        <v>0</v>
      </c>
    </row>
  </sheetData>
  <mergeCells count="32">
    <mergeCell ref="B7:N7"/>
    <mergeCell ref="D2:E2"/>
    <mergeCell ref="F2:G2"/>
    <mergeCell ref="H2:I2"/>
    <mergeCell ref="J2:K2"/>
    <mergeCell ref="L2:M2"/>
    <mergeCell ref="D3:E3"/>
    <mergeCell ref="F3:G3"/>
    <mergeCell ref="H3:I3"/>
    <mergeCell ref="J3:K3"/>
    <mergeCell ref="L3:M3"/>
    <mergeCell ref="B5:B6"/>
    <mergeCell ref="C5:D6"/>
    <mergeCell ref="E5:F5"/>
    <mergeCell ref="H5:K5"/>
    <mergeCell ref="L5:N6"/>
    <mergeCell ref="C8:D8"/>
    <mergeCell ref="L8:N8"/>
    <mergeCell ref="C9:D9"/>
    <mergeCell ref="L9:N9"/>
    <mergeCell ref="C10:D10"/>
    <mergeCell ref="L10:N10"/>
    <mergeCell ref="C11:D11"/>
    <mergeCell ref="L11:N11"/>
    <mergeCell ref="B15:D15"/>
    <mergeCell ref="E15:G15"/>
    <mergeCell ref="B16:D16"/>
    <mergeCell ref="E16:G16"/>
    <mergeCell ref="C12:D12"/>
    <mergeCell ref="L12:N12"/>
    <mergeCell ref="C13:D13"/>
    <mergeCell ref="L13:N13"/>
  </mergeCells>
  <phoneticPr fontId="1"/>
  <conditionalFormatting sqref="I8:I13">
    <cfRule type="cellIs" dxfId="115" priority="58" operator="equal">
      <formula>"危"</formula>
    </cfRule>
  </conditionalFormatting>
  <conditionalFormatting sqref="I8:I13">
    <cfRule type="cellIs" dxfId="114" priority="57" operator="equal">
      <formula>"注"</formula>
    </cfRule>
  </conditionalFormatting>
  <conditionalFormatting sqref="I8:I13">
    <cfRule type="cellIs" dxfId="113" priority="54" operator="equal">
      <formula>"終了"</formula>
    </cfRule>
    <cfRule type="cellIs" dxfId="112" priority="55" operator="equal">
      <formula>"安"</formula>
    </cfRule>
    <cfRule type="cellIs" dxfId="111" priority="56" operator="equal">
      <formula>"警"</formula>
    </cfRule>
  </conditionalFormatting>
  <conditionalFormatting sqref="H8:H13">
    <cfRule type="cellIs" dxfId="110" priority="51" operator="equal">
      <formula>"作業終了"</formula>
    </cfRule>
    <cfRule type="cellIs" dxfId="109" priority="52" operator="equal">
      <formula>"作業中"</formula>
    </cfRule>
    <cfRule type="cellIs" dxfId="108" priority="53" operator="equal">
      <formula>"待機"</formula>
    </cfRule>
  </conditionalFormatting>
  <conditionalFormatting sqref="I8:I13">
    <cfRule type="cellIs" dxfId="107" priority="50" operator="equal">
      <formula>"警"</formula>
    </cfRule>
  </conditionalFormatting>
  <conditionalFormatting sqref="I8:I13">
    <cfRule type="cellIs" dxfId="106" priority="49" operator="equal">
      <formula>"安"</formula>
    </cfRule>
  </conditionalFormatting>
  <conditionalFormatting sqref="I8:I13">
    <cfRule type="cellIs" dxfId="105" priority="48" operator="equal">
      <formula>"終了"</formula>
    </cfRule>
  </conditionalFormatting>
  <conditionalFormatting sqref="K8:K13">
    <cfRule type="cellIs" dxfId="104" priority="47" operator="equal">
      <formula>"未実装"</formula>
    </cfRule>
  </conditionalFormatting>
  <conditionalFormatting sqref="K8:K13">
    <cfRule type="cellIs" dxfId="103" priority="41" operator="equal">
      <formula>"実装完了"</formula>
    </cfRule>
    <cfRule type="cellIs" dxfId="102" priority="42" operator="equal">
      <formula>"実装中"</formula>
    </cfRule>
    <cfRule type="cellIs" dxfId="101" priority="43" operator="equal">
      <formula>"未実装"</formula>
    </cfRule>
    <cfRule type="cellIs" dxfId="100" priority="44" operator="equal">
      <formula>"実装完了"</formula>
    </cfRule>
    <cfRule type="cellIs" dxfId="99" priority="45" operator="lessThan">
      <formula>$J$8&lt;=99%</formula>
    </cfRule>
    <cfRule type="cellIs" dxfId="98" priority="46" operator="lessThan">
      <formula>$J$8&lt;=99%</formula>
    </cfRule>
  </conditionalFormatting>
  <conditionalFormatting sqref="E5:E6">
    <cfRule type="containsText" dxfId="97" priority="36" operator="containsText" text="未定">
      <formula>NOT(ISERROR(SEARCH("未定",E5)))</formula>
    </cfRule>
    <cfRule type="containsText" dxfId="96" priority="37" operator="containsText" text="館田">
      <formula>NOT(ISERROR(SEARCH("館田",E5)))</formula>
    </cfRule>
    <cfRule type="containsText" dxfId="95" priority="38" operator="containsText" text="蛯名">
      <formula>NOT(ISERROR(SEARCH("蛯名",E5)))</formula>
    </cfRule>
    <cfRule type="containsText" dxfId="94" priority="39" operator="containsText" text="圷">
      <formula>NOT(ISERROR(SEARCH("圷",E5)))</formula>
    </cfRule>
    <cfRule type="containsText" dxfId="93" priority="40" operator="containsText" text="荒谷">
      <formula>NOT(ISERROR(SEARCH("荒谷",E5)))</formula>
    </cfRule>
  </conditionalFormatting>
  <conditionalFormatting sqref="F6">
    <cfRule type="containsText" dxfId="92" priority="34" operator="containsText" text="館田">
      <formula>NOT(ISERROR(SEARCH("館田",F6)))</formula>
    </cfRule>
    <cfRule type="containsText" dxfId="91" priority="35" operator="containsText" text="蛯名">
      <formula>NOT(ISERROR(SEARCH("蛯名",F6)))</formula>
    </cfRule>
  </conditionalFormatting>
  <conditionalFormatting sqref="E5:E6">
    <cfRule type="containsText" dxfId="90" priority="33" operator="containsText" text="舘田">
      <formula>NOT(ISERROR(SEARCH("舘田",E5)))</formula>
    </cfRule>
  </conditionalFormatting>
  <conditionalFormatting sqref="E5:E6">
    <cfRule type="containsText" dxfId="89" priority="26" operator="containsText" text="有馬">
      <formula>NOT(ISERROR(SEARCH("有馬",E5)))</formula>
    </cfRule>
    <cfRule type="containsText" dxfId="88" priority="27" operator="containsText" text="有馬">
      <formula>NOT(ISERROR(SEARCH("有馬",E5)))</formula>
    </cfRule>
    <cfRule type="containsText" dxfId="87" priority="28" operator="containsText" text="石田">
      <formula>NOT(ISERROR(SEARCH("石田",E5)))</formula>
    </cfRule>
    <cfRule type="containsText" dxfId="86" priority="29" operator="containsText" text="石田">
      <formula>NOT(ISERROR(SEARCH("石田",E5)))</formula>
    </cfRule>
    <cfRule type="containsText" dxfId="85" priority="30" operator="containsText" text="横道">
      <formula>NOT(ISERROR(SEARCH("横道",E5)))</formula>
    </cfRule>
    <cfRule type="containsText" dxfId="84" priority="31" operator="containsText" text="佐藤">
      <formula>NOT(ISERROR(SEARCH("佐藤",E5)))</formula>
    </cfRule>
    <cfRule type="containsText" dxfId="83" priority="32" operator="containsText" text="未定">
      <formula>NOT(ISERROR(SEARCH("未定",E5)))</formula>
    </cfRule>
  </conditionalFormatting>
  <conditionalFormatting sqref="E5:E6">
    <cfRule type="containsText" dxfId="82" priority="25" operator="containsText" text="横道">
      <formula>NOT(ISERROR(SEARCH("横道",E5)))</formula>
    </cfRule>
  </conditionalFormatting>
  <conditionalFormatting sqref="H5:H6">
    <cfRule type="containsText" dxfId="81" priority="22" operator="containsText" text="作業終了">
      <formula>NOT(ISERROR(SEARCH("作業終了",H5)))</formula>
    </cfRule>
    <cfRule type="containsText" dxfId="80" priority="23" operator="containsText" text="作業中">
      <formula>NOT(ISERROR(SEARCH("作業中",H5)))</formula>
    </cfRule>
    <cfRule type="containsText" dxfId="79" priority="24" operator="containsText" text="待機">
      <formula>NOT(ISERROR(SEARCH("待機",H5)))</formula>
    </cfRule>
  </conditionalFormatting>
  <conditionalFormatting sqref="I6">
    <cfRule type="containsText" dxfId="78" priority="15" operator="containsText" text="注">
      <formula>NOT(ISERROR(SEARCH("注",I6)))</formula>
    </cfRule>
    <cfRule type="containsText" dxfId="77" priority="18" operator="containsText" text="警">
      <formula>NOT(ISERROR(SEARCH("警",I6)))</formula>
    </cfRule>
    <cfRule type="containsText" dxfId="76" priority="19" operator="containsText" text="安全">
      <formula>NOT(ISERROR(SEARCH("安全",I6)))</formula>
    </cfRule>
    <cfRule type="containsText" dxfId="75" priority="20" operator="containsText" text="注意">
      <formula>NOT(ISERROR(SEARCH("注意",I6)))</formula>
    </cfRule>
    <cfRule type="containsText" dxfId="74" priority="21" operator="containsText" text="警告">
      <formula>NOT(ISERROR(SEARCH("警告",I6)))</formula>
    </cfRule>
  </conditionalFormatting>
  <conditionalFormatting sqref="K6">
    <cfRule type="containsText" dxfId="73" priority="16" operator="containsText" text="不実装">
      <formula>NOT(ISERROR(SEARCH("不実装",K6)))</formula>
    </cfRule>
    <cfRule type="containsText" dxfId="72" priority="17" operator="containsText" text="実装">
      <formula>NOT(ISERROR(SEARCH("実装",K6)))</formula>
    </cfRule>
  </conditionalFormatting>
  <conditionalFormatting sqref="I6">
    <cfRule type="containsText" dxfId="71" priority="9" operator="containsText" text="安">
      <formula>NOT(ISERROR(SEARCH("安",I6)))</formula>
    </cfRule>
    <cfRule type="containsText" dxfId="70" priority="10" operator="containsText" text="安">
      <formula>NOT(ISERROR(SEARCH("安",I6)))</formula>
    </cfRule>
    <cfRule type="containsText" dxfId="69" priority="11" operator="containsText" text="安">
      <formula>NOT(ISERROR(SEARCH("安",I6)))</formula>
    </cfRule>
    <cfRule type="containsText" dxfId="68" priority="14" operator="containsText" text="安">
      <formula>NOT(ISERROR(SEARCH("安",I6)))</formula>
    </cfRule>
  </conditionalFormatting>
  <conditionalFormatting sqref="H5:H6">
    <cfRule type="containsText" dxfId="67" priority="8" operator="containsText" text="終了">
      <formula>NOT(ISERROR(SEARCH("終了",H5)))</formula>
    </cfRule>
    <cfRule type="containsText" dxfId="66" priority="12" operator="containsText" text="終了">
      <formula>NOT(ISERROR(SEARCH("終了",H5)))</formula>
    </cfRule>
    <cfRule type="containsText" dxfId="65" priority="13" operator="containsText" text="作業終了">
      <formula>NOT(ISERROR(SEARCH("作業終了",H5)))</formula>
    </cfRule>
  </conditionalFormatting>
  <conditionalFormatting sqref="K6">
    <cfRule type="containsText" dxfId="64" priority="7" operator="containsText" text="実装中">
      <formula>NOT(ISERROR(SEARCH("実装中",K6)))</formula>
    </cfRule>
  </conditionalFormatting>
  <conditionalFormatting sqref="J6">
    <cfRule type="containsText" dxfId="63" priority="4" operator="containsText" text="60">
      <formula>NOT(ISERROR(SEARCH("60",J6)))</formula>
    </cfRule>
    <cfRule type="containsText" dxfId="62" priority="5" operator="containsText" text="30">
      <formula>NOT(ISERROR(SEARCH("30",J6)))</formula>
    </cfRule>
    <cfRule type="containsText" dxfId="61" priority="6" operator="containsText" text="30％">
      <formula>NOT(ISERROR(SEARCH("30％",J6)))</formula>
    </cfRule>
  </conditionalFormatting>
  <conditionalFormatting sqref="H16">
    <cfRule type="cellIs" dxfId="60" priority="1" operator="equal">
      <formula>"作業終了"</formula>
    </cfRule>
    <cfRule type="cellIs" dxfId="59" priority="2" operator="equal">
      <formula>"作業中"</formula>
    </cfRule>
    <cfRule type="cellIs" dxfId="58" priority="3" operator="equal">
      <formula>"待機"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データ管理!$E$3:$E$7</xm:f>
          </x14:formula1>
          <xm:sqref>J8:J13</xm:sqref>
        </x14:dataValidation>
        <x14:dataValidation type="list" allowBlank="1" showInputMessage="1" showErrorMessage="1">
          <x14:formula1>
            <xm:f>データ管理!$C$3:$C$12</xm:f>
          </x14:formula1>
          <xm:sqref>E8:F13</xm:sqref>
        </x14:dataValidation>
        <x14:dataValidation type="list" allowBlank="1" showInputMessage="1" showErrorMessage="1">
          <x14:formula1>
            <xm:f>データ管理!$I$3:$I$5</xm:f>
          </x14:formula1>
          <xm:sqref>B8:B13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workbookViewId="0">
      <selection activeCell="L8" sqref="L8:N8"/>
    </sheetView>
  </sheetViews>
  <sheetFormatPr defaultRowHeight="18" x14ac:dyDescent="0.45"/>
  <cols>
    <col min="1" max="1" width="3.69921875" customWidth="1"/>
    <col min="2" max="2" width="5.69921875" customWidth="1"/>
    <col min="3" max="3" width="11.09765625" customWidth="1"/>
    <col min="4" max="4" width="14.59765625" customWidth="1"/>
    <col min="5" max="14" width="11.09765625" customWidth="1"/>
  </cols>
  <sheetData>
    <row r="1" spans="2:14" ht="18.600000000000001" thickBot="1" x14ac:dyDescent="0.5"/>
    <row r="2" spans="2:14" x14ac:dyDescent="0.45">
      <c r="B2" s="15"/>
      <c r="C2" s="31" t="s">
        <v>20</v>
      </c>
      <c r="D2" s="85" t="s">
        <v>0</v>
      </c>
      <c r="E2" s="83"/>
      <c r="F2" s="83" t="s">
        <v>2</v>
      </c>
      <c r="G2" s="83"/>
      <c r="H2" s="83" t="s">
        <v>1</v>
      </c>
      <c r="I2" s="83"/>
      <c r="J2" s="83" t="s">
        <v>3</v>
      </c>
      <c r="K2" s="83"/>
      <c r="L2" s="83" t="s">
        <v>8</v>
      </c>
      <c r="M2" s="84"/>
    </row>
    <row r="3" spans="2:14" ht="18.600000000000001" thickBot="1" x14ac:dyDescent="0.5">
      <c r="B3" s="12" t="s">
        <v>4</v>
      </c>
      <c r="C3" s="32">
        <f ca="1">TODAY()</f>
        <v>43756</v>
      </c>
      <c r="D3" s="86" t="s">
        <v>5</v>
      </c>
      <c r="E3" s="81"/>
      <c r="F3" s="81" t="s">
        <v>6</v>
      </c>
      <c r="G3" s="81"/>
      <c r="H3" s="81" t="s">
        <v>7</v>
      </c>
      <c r="I3" s="81"/>
      <c r="J3" s="81" t="s">
        <v>10</v>
      </c>
      <c r="K3" s="81"/>
      <c r="L3" s="81" t="s">
        <v>9</v>
      </c>
      <c r="M3" s="82"/>
    </row>
    <row r="5" spans="2:14" x14ac:dyDescent="0.45">
      <c r="B5" s="87" t="s">
        <v>131</v>
      </c>
      <c r="C5" s="87" t="s">
        <v>11</v>
      </c>
      <c r="D5" s="87"/>
      <c r="E5" s="87" t="s">
        <v>12</v>
      </c>
      <c r="F5" s="87"/>
      <c r="G5" s="37"/>
      <c r="H5" s="87" t="s">
        <v>13</v>
      </c>
      <c r="I5" s="87"/>
      <c r="J5" s="87"/>
      <c r="K5" s="87"/>
      <c r="L5" s="87" t="s">
        <v>58</v>
      </c>
      <c r="M5" s="87"/>
      <c r="N5" s="87"/>
    </row>
    <row r="6" spans="2:14" x14ac:dyDescent="0.45">
      <c r="B6" s="87"/>
      <c r="C6" s="87"/>
      <c r="D6" s="87"/>
      <c r="E6" s="37" t="s">
        <v>14</v>
      </c>
      <c r="F6" s="37" t="s">
        <v>15</v>
      </c>
      <c r="G6" s="37" t="s">
        <v>16</v>
      </c>
      <c r="H6" s="37" t="s">
        <v>17</v>
      </c>
      <c r="I6" s="37" t="s">
        <v>18</v>
      </c>
      <c r="J6" s="37" t="s">
        <v>19</v>
      </c>
      <c r="K6" s="37" t="s">
        <v>60</v>
      </c>
      <c r="L6" s="87"/>
      <c r="M6" s="87"/>
      <c r="N6" s="87"/>
    </row>
    <row r="7" spans="2:14" x14ac:dyDescent="0.45">
      <c r="B7" s="90" t="s">
        <v>380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</row>
    <row r="8" spans="2:14" x14ac:dyDescent="0.45">
      <c r="B8" s="30" t="s">
        <v>371</v>
      </c>
      <c r="C8" s="80" t="s">
        <v>381</v>
      </c>
      <c r="D8" s="80"/>
      <c r="E8" s="30"/>
      <c r="F8" s="30"/>
      <c r="G8" s="30" t="s">
        <v>40</v>
      </c>
      <c r="H8" s="30" t="str">
        <f t="shared" ref="H8:H13" si="0">IF(J8&lt;=24%,"待機",IF(J8&lt;=99%,"作業中",IF(J8&gt;=100%,"作業終了","　")))</f>
        <v>待機</v>
      </c>
      <c r="I8" s="30" t="str">
        <f t="shared" ref="I8:I13" si="1">IF(J8 &lt;= 0,"危", IF(J8 &lt;= 25%,"警",IF(J8&lt;=50%,"注",IF(J8&lt;=75%,"安","終了"))))</f>
        <v>危</v>
      </c>
      <c r="J8" s="4">
        <v>0</v>
      </c>
      <c r="K8" s="30" t="str">
        <f>IF(J8 &lt;= 0%,"未実装",IF(J8 &lt;= 99%,"実装中",IF(J8= 100%,"実装完了","")))</f>
        <v>未実装</v>
      </c>
      <c r="L8" s="80"/>
      <c r="M8" s="80"/>
      <c r="N8" s="80"/>
    </row>
    <row r="9" spans="2:14" x14ac:dyDescent="0.45">
      <c r="B9" s="30" t="s">
        <v>371</v>
      </c>
      <c r="C9" s="80" t="s">
        <v>382</v>
      </c>
      <c r="D9" s="80"/>
      <c r="E9" s="30"/>
      <c r="F9" s="30"/>
      <c r="G9" s="30" t="s">
        <v>40</v>
      </c>
      <c r="H9" s="30" t="str">
        <f t="shared" si="0"/>
        <v>待機</v>
      </c>
      <c r="I9" s="30" t="str">
        <f t="shared" si="1"/>
        <v>危</v>
      </c>
      <c r="J9" s="4">
        <v>0</v>
      </c>
      <c r="K9" s="30" t="str">
        <f t="shared" ref="K9:K13" si="2">IF(J9 &lt;= 0%,"未実装",IF(J9 &lt;= 99%,"実装中",IF(J9= 100%,"実装完了","")))</f>
        <v>未実装</v>
      </c>
      <c r="L9" s="80"/>
      <c r="M9" s="80"/>
      <c r="N9" s="80"/>
    </row>
    <row r="10" spans="2:14" x14ac:dyDescent="0.45">
      <c r="B10" s="30" t="s">
        <v>371</v>
      </c>
      <c r="C10" s="80" t="s">
        <v>383</v>
      </c>
      <c r="D10" s="80"/>
      <c r="E10" s="30"/>
      <c r="F10" s="30"/>
      <c r="G10" s="30" t="s">
        <v>40</v>
      </c>
      <c r="H10" s="30" t="str">
        <f t="shared" si="0"/>
        <v>待機</v>
      </c>
      <c r="I10" s="30" t="str">
        <f t="shared" si="1"/>
        <v>危</v>
      </c>
      <c r="J10" s="4">
        <v>0</v>
      </c>
      <c r="K10" s="30" t="str">
        <f t="shared" si="2"/>
        <v>未実装</v>
      </c>
      <c r="L10" s="80"/>
      <c r="M10" s="80"/>
      <c r="N10" s="80"/>
    </row>
    <row r="11" spans="2:14" x14ac:dyDescent="0.45">
      <c r="B11" s="30" t="s">
        <v>371</v>
      </c>
      <c r="C11" s="80" t="s">
        <v>384</v>
      </c>
      <c r="D11" s="80"/>
      <c r="E11" s="30"/>
      <c r="F11" s="30"/>
      <c r="G11" s="30" t="s">
        <v>40</v>
      </c>
      <c r="H11" s="30" t="str">
        <f t="shared" si="0"/>
        <v>待機</v>
      </c>
      <c r="I11" s="30" t="str">
        <f t="shared" si="1"/>
        <v>危</v>
      </c>
      <c r="J11" s="4">
        <v>0</v>
      </c>
      <c r="K11" s="30" t="str">
        <f t="shared" si="2"/>
        <v>未実装</v>
      </c>
      <c r="L11" s="80"/>
      <c r="M11" s="80"/>
      <c r="N11" s="80"/>
    </row>
    <row r="12" spans="2:14" x14ac:dyDescent="0.45">
      <c r="B12" s="30" t="s">
        <v>371</v>
      </c>
      <c r="C12" s="80" t="s">
        <v>385</v>
      </c>
      <c r="D12" s="80"/>
      <c r="E12" s="30"/>
      <c r="F12" s="30"/>
      <c r="G12" s="30" t="s">
        <v>40</v>
      </c>
      <c r="H12" s="30" t="str">
        <f t="shared" si="0"/>
        <v>待機</v>
      </c>
      <c r="I12" s="30" t="str">
        <f t="shared" si="1"/>
        <v>危</v>
      </c>
      <c r="J12" s="4">
        <v>0</v>
      </c>
      <c r="K12" s="30" t="str">
        <f t="shared" si="2"/>
        <v>未実装</v>
      </c>
      <c r="L12" s="80"/>
      <c r="M12" s="80"/>
      <c r="N12" s="80"/>
    </row>
    <row r="13" spans="2:14" x14ac:dyDescent="0.45">
      <c r="B13" s="30" t="s">
        <v>371</v>
      </c>
      <c r="C13" s="80" t="s">
        <v>386</v>
      </c>
      <c r="D13" s="80"/>
      <c r="E13" s="30"/>
      <c r="F13" s="30"/>
      <c r="G13" s="30" t="s">
        <v>40</v>
      </c>
      <c r="H13" s="30" t="str">
        <f t="shared" si="0"/>
        <v>待機</v>
      </c>
      <c r="I13" s="30" t="str">
        <f t="shared" si="1"/>
        <v>危</v>
      </c>
      <c r="J13" s="4">
        <v>0</v>
      </c>
      <c r="K13" s="30" t="str">
        <f t="shared" si="2"/>
        <v>未実装</v>
      </c>
      <c r="L13" s="80"/>
      <c r="M13" s="80"/>
      <c r="N13" s="80"/>
    </row>
    <row r="14" spans="2:14" x14ac:dyDescent="0.45">
      <c r="B14" s="30" t="s">
        <v>371</v>
      </c>
      <c r="C14" s="80" t="s">
        <v>387</v>
      </c>
      <c r="D14" s="80"/>
      <c r="E14" s="30"/>
      <c r="F14" s="30"/>
      <c r="G14" s="30" t="s">
        <v>40</v>
      </c>
      <c r="H14" s="30" t="str">
        <f t="shared" ref="H14:H17" si="3">IF(J14&lt;=24%,"待機",IF(J14&lt;=99%,"作業中",IF(J14&gt;=100%,"作業終了","　")))</f>
        <v>待機</v>
      </c>
      <c r="I14" s="30" t="str">
        <f t="shared" ref="I14:I28" si="4">IF(J14 &lt;= 0,"危", IF(J14 &lt;= 25%,"警",IF(J14&lt;=50%,"注",IF(J14&lt;=75%,"安","終了"))))</f>
        <v>危</v>
      </c>
      <c r="J14" s="4">
        <v>0</v>
      </c>
      <c r="K14" s="30" t="str">
        <f t="shared" ref="K14:K17" si="5">IF(J14 &lt;= 0%,"未実装",IF(J14 &lt;= 99%,"実装中",IF(J14= 100%,"実装完了","")))</f>
        <v>未実装</v>
      </c>
      <c r="L14" s="80"/>
      <c r="M14" s="80"/>
      <c r="N14" s="80"/>
    </row>
    <row r="15" spans="2:14" x14ac:dyDescent="0.45">
      <c r="B15" s="30" t="s">
        <v>371</v>
      </c>
      <c r="C15" s="80" t="s">
        <v>388</v>
      </c>
      <c r="D15" s="80"/>
      <c r="E15" s="30"/>
      <c r="F15" s="30"/>
      <c r="G15" s="30" t="s">
        <v>40</v>
      </c>
      <c r="H15" s="30" t="str">
        <f t="shared" si="3"/>
        <v>待機</v>
      </c>
      <c r="I15" s="30" t="str">
        <f t="shared" si="4"/>
        <v>危</v>
      </c>
      <c r="J15" s="4">
        <v>0</v>
      </c>
      <c r="K15" s="30" t="str">
        <f t="shared" si="5"/>
        <v>未実装</v>
      </c>
      <c r="L15" s="80"/>
      <c r="M15" s="80"/>
      <c r="N15" s="80"/>
    </row>
    <row r="16" spans="2:14" x14ac:dyDescent="0.45">
      <c r="B16" s="30" t="s">
        <v>371</v>
      </c>
      <c r="C16" s="80" t="s">
        <v>389</v>
      </c>
      <c r="D16" s="80"/>
      <c r="E16" s="30"/>
      <c r="F16" s="30"/>
      <c r="G16" s="30" t="s">
        <v>40</v>
      </c>
      <c r="H16" s="30" t="str">
        <f t="shared" si="3"/>
        <v>待機</v>
      </c>
      <c r="I16" s="30" t="str">
        <f t="shared" si="4"/>
        <v>危</v>
      </c>
      <c r="J16" s="4">
        <v>0</v>
      </c>
      <c r="K16" s="30" t="str">
        <f t="shared" si="5"/>
        <v>未実装</v>
      </c>
      <c r="L16" s="80"/>
      <c r="M16" s="80"/>
      <c r="N16" s="80"/>
    </row>
    <row r="17" spans="2:14" x14ac:dyDescent="0.45">
      <c r="B17" s="30" t="s">
        <v>371</v>
      </c>
      <c r="C17" s="80" t="s">
        <v>390</v>
      </c>
      <c r="D17" s="80"/>
      <c r="E17" s="30"/>
      <c r="F17" s="30"/>
      <c r="G17" s="30" t="s">
        <v>40</v>
      </c>
      <c r="H17" s="30" t="str">
        <f t="shared" si="3"/>
        <v>待機</v>
      </c>
      <c r="I17" s="30" t="str">
        <f t="shared" si="4"/>
        <v>危</v>
      </c>
      <c r="J17" s="4">
        <v>0</v>
      </c>
      <c r="K17" s="30" t="str">
        <f t="shared" si="5"/>
        <v>未実装</v>
      </c>
      <c r="L17" s="80"/>
      <c r="M17" s="80"/>
      <c r="N17" s="80"/>
    </row>
    <row r="18" spans="2:14" x14ac:dyDescent="0.45">
      <c r="B18" s="30" t="s">
        <v>371</v>
      </c>
      <c r="C18" s="80" t="s">
        <v>391</v>
      </c>
      <c r="D18" s="80"/>
      <c r="E18" s="30"/>
      <c r="F18" s="30"/>
      <c r="G18" s="30" t="s">
        <v>40</v>
      </c>
      <c r="H18" s="30" t="str">
        <f t="shared" ref="H18:H19" si="6">IF(J18&lt;=24%,"待機",IF(J18&lt;=99%,"作業中",IF(J18&gt;=100%,"作業終了","　")))</f>
        <v>待機</v>
      </c>
      <c r="I18" s="30" t="str">
        <f t="shared" si="4"/>
        <v>危</v>
      </c>
      <c r="J18" s="4">
        <v>0</v>
      </c>
      <c r="K18" s="30" t="str">
        <f t="shared" ref="K18:K19" si="7">IF(J18 &lt;= 0%,"未実装",IF(J18 &lt;= 99%,"実装中",IF(J18= 100%,"実装完了","")))</f>
        <v>未実装</v>
      </c>
      <c r="L18" s="80"/>
      <c r="M18" s="80"/>
      <c r="N18" s="80"/>
    </row>
    <row r="19" spans="2:14" x14ac:dyDescent="0.45">
      <c r="B19" s="30" t="s">
        <v>371</v>
      </c>
      <c r="C19" s="80" t="s">
        <v>392</v>
      </c>
      <c r="D19" s="80"/>
      <c r="E19" s="30"/>
      <c r="F19" s="30"/>
      <c r="G19" s="30" t="s">
        <v>40</v>
      </c>
      <c r="H19" s="30" t="str">
        <f t="shared" si="6"/>
        <v>待機</v>
      </c>
      <c r="I19" s="30" t="str">
        <f t="shared" si="4"/>
        <v>危</v>
      </c>
      <c r="J19" s="4">
        <v>0</v>
      </c>
      <c r="K19" s="30" t="str">
        <f t="shared" si="7"/>
        <v>未実装</v>
      </c>
      <c r="L19" s="80"/>
      <c r="M19" s="80"/>
      <c r="N19" s="80"/>
    </row>
    <row r="20" spans="2:14" x14ac:dyDescent="0.45">
      <c r="B20" s="30" t="s">
        <v>371</v>
      </c>
      <c r="C20" s="80" t="s">
        <v>393</v>
      </c>
      <c r="D20" s="80"/>
      <c r="E20" s="30"/>
      <c r="F20" s="30"/>
      <c r="G20" s="30" t="s">
        <v>40</v>
      </c>
      <c r="H20" s="30" t="str">
        <f t="shared" ref="H20:H23" si="8">IF(J20&lt;=24%,"待機",IF(J20&lt;=99%,"作業中",IF(J20&gt;=100%,"作業終了","　")))</f>
        <v>待機</v>
      </c>
      <c r="I20" s="30" t="str">
        <f t="shared" si="4"/>
        <v>危</v>
      </c>
      <c r="J20" s="4">
        <v>0</v>
      </c>
      <c r="K20" s="30" t="str">
        <f t="shared" ref="K20:K23" si="9">IF(J20 &lt;= 0%,"未実装",IF(J20 &lt;= 99%,"実装中",IF(J20= 100%,"実装完了","")))</f>
        <v>未実装</v>
      </c>
      <c r="L20" s="80"/>
      <c r="M20" s="80"/>
      <c r="N20" s="80"/>
    </row>
    <row r="21" spans="2:14" x14ac:dyDescent="0.45">
      <c r="B21" s="30" t="s">
        <v>371</v>
      </c>
      <c r="C21" s="80" t="s">
        <v>394</v>
      </c>
      <c r="D21" s="80"/>
      <c r="E21" s="30"/>
      <c r="F21" s="30"/>
      <c r="G21" s="30" t="s">
        <v>40</v>
      </c>
      <c r="H21" s="30" t="str">
        <f t="shared" si="8"/>
        <v>待機</v>
      </c>
      <c r="I21" s="30" t="str">
        <f t="shared" si="4"/>
        <v>危</v>
      </c>
      <c r="J21" s="4">
        <v>0</v>
      </c>
      <c r="K21" s="30" t="str">
        <f t="shared" si="9"/>
        <v>未実装</v>
      </c>
      <c r="L21" s="80"/>
      <c r="M21" s="80"/>
      <c r="N21" s="80"/>
    </row>
    <row r="22" spans="2:14" x14ac:dyDescent="0.45">
      <c r="B22" s="30" t="s">
        <v>371</v>
      </c>
      <c r="C22" s="80" t="s">
        <v>395</v>
      </c>
      <c r="D22" s="80"/>
      <c r="E22" s="30"/>
      <c r="F22" s="30"/>
      <c r="G22" s="30" t="s">
        <v>40</v>
      </c>
      <c r="H22" s="30" t="str">
        <f t="shared" si="8"/>
        <v>待機</v>
      </c>
      <c r="I22" s="30" t="str">
        <f t="shared" si="4"/>
        <v>危</v>
      </c>
      <c r="J22" s="4">
        <v>0</v>
      </c>
      <c r="K22" s="30" t="str">
        <f t="shared" si="9"/>
        <v>未実装</v>
      </c>
      <c r="L22" s="80"/>
      <c r="M22" s="80"/>
      <c r="N22" s="80"/>
    </row>
    <row r="23" spans="2:14" x14ac:dyDescent="0.45">
      <c r="B23" s="30" t="s">
        <v>371</v>
      </c>
      <c r="C23" s="80" t="s">
        <v>396</v>
      </c>
      <c r="D23" s="80"/>
      <c r="E23" s="30"/>
      <c r="F23" s="30"/>
      <c r="G23" s="30" t="s">
        <v>40</v>
      </c>
      <c r="H23" s="30" t="str">
        <f t="shared" si="8"/>
        <v>待機</v>
      </c>
      <c r="I23" s="30" t="str">
        <f t="shared" si="4"/>
        <v>危</v>
      </c>
      <c r="J23" s="4">
        <v>0</v>
      </c>
      <c r="K23" s="30" t="str">
        <f t="shared" si="9"/>
        <v>未実装</v>
      </c>
      <c r="L23" s="80"/>
      <c r="M23" s="80"/>
      <c r="N23" s="80"/>
    </row>
    <row r="24" spans="2:14" x14ac:dyDescent="0.45">
      <c r="B24" s="30" t="s">
        <v>371</v>
      </c>
      <c r="C24" s="80" t="s">
        <v>397</v>
      </c>
      <c r="D24" s="80"/>
      <c r="E24" s="30"/>
      <c r="F24" s="30"/>
      <c r="G24" s="30" t="s">
        <v>40</v>
      </c>
      <c r="H24" s="30" t="str">
        <f t="shared" ref="H24:H25" si="10">IF(J24&lt;=24%,"待機",IF(J24&lt;=99%,"作業中",IF(J24&gt;=100%,"作業終了","　")))</f>
        <v>待機</v>
      </c>
      <c r="I24" s="30" t="str">
        <f t="shared" si="4"/>
        <v>危</v>
      </c>
      <c r="J24" s="4">
        <v>0</v>
      </c>
      <c r="K24" s="30" t="str">
        <f t="shared" ref="K24:K25" si="11">IF(J24 &lt;= 0%,"未実装",IF(J24 &lt;= 99%,"実装中",IF(J24= 100%,"実装完了","")))</f>
        <v>未実装</v>
      </c>
      <c r="L24" s="80"/>
      <c r="M24" s="80"/>
      <c r="N24" s="80"/>
    </row>
    <row r="25" spans="2:14" x14ac:dyDescent="0.45">
      <c r="B25" s="30" t="s">
        <v>371</v>
      </c>
      <c r="C25" s="80" t="s">
        <v>398</v>
      </c>
      <c r="D25" s="80"/>
      <c r="E25" s="30"/>
      <c r="F25" s="30"/>
      <c r="G25" s="30" t="s">
        <v>40</v>
      </c>
      <c r="H25" s="30" t="str">
        <f t="shared" si="10"/>
        <v>待機</v>
      </c>
      <c r="I25" s="30" t="str">
        <f t="shared" si="4"/>
        <v>危</v>
      </c>
      <c r="J25" s="4">
        <v>0</v>
      </c>
      <c r="K25" s="30" t="str">
        <f t="shared" si="11"/>
        <v>未実装</v>
      </c>
      <c r="L25" s="80"/>
      <c r="M25" s="80"/>
      <c r="N25" s="80"/>
    </row>
    <row r="26" spans="2:14" x14ac:dyDescent="0.45">
      <c r="B26" s="30" t="s">
        <v>371</v>
      </c>
      <c r="C26" s="80" t="s">
        <v>399</v>
      </c>
      <c r="D26" s="80"/>
      <c r="E26" s="30"/>
      <c r="F26" s="30"/>
      <c r="G26" s="30" t="s">
        <v>40</v>
      </c>
      <c r="H26" s="30" t="str">
        <f t="shared" ref="H26:H27" si="12">IF(J26&lt;=24%,"待機",IF(J26&lt;=99%,"作業中",IF(J26&gt;=100%,"作業終了","　")))</f>
        <v>待機</v>
      </c>
      <c r="I26" s="30" t="str">
        <f t="shared" si="4"/>
        <v>危</v>
      </c>
      <c r="J26" s="4">
        <v>0</v>
      </c>
      <c r="K26" s="30" t="str">
        <f t="shared" ref="K26:K27" si="13">IF(J26 &lt;= 0%,"未実装",IF(J26 &lt;= 99%,"実装中",IF(J26= 100%,"実装完了","")))</f>
        <v>未実装</v>
      </c>
      <c r="L26" s="80"/>
      <c r="M26" s="80"/>
      <c r="N26" s="80"/>
    </row>
    <row r="27" spans="2:14" x14ac:dyDescent="0.45">
      <c r="B27" s="30" t="s">
        <v>371</v>
      </c>
      <c r="C27" s="80" t="s">
        <v>400</v>
      </c>
      <c r="D27" s="80"/>
      <c r="E27" s="30"/>
      <c r="F27" s="30"/>
      <c r="G27" s="30" t="s">
        <v>40</v>
      </c>
      <c r="H27" s="30" t="str">
        <f t="shared" si="12"/>
        <v>待機</v>
      </c>
      <c r="I27" s="30" t="str">
        <f t="shared" si="4"/>
        <v>危</v>
      </c>
      <c r="J27" s="4">
        <v>0</v>
      </c>
      <c r="K27" s="30" t="str">
        <f t="shared" si="13"/>
        <v>未実装</v>
      </c>
      <c r="L27" s="80"/>
      <c r="M27" s="80"/>
      <c r="N27" s="80"/>
    </row>
    <row r="28" spans="2:14" x14ac:dyDescent="0.45">
      <c r="B28" s="30" t="s">
        <v>371</v>
      </c>
      <c r="C28" s="80" t="s">
        <v>401</v>
      </c>
      <c r="D28" s="80"/>
      <c r="E28" s="30"/>
      <c r="F28" s="30"/>
      <c r="G28" s="30" t="s">
        <v>40</v>
      </c>
      <c r="H28" s="30" t="str">
        <f t="shared" ref="H28" si="14">IF(J28&lt;=24%,"待機",IF(J28&lt;=99%,"作業中",IF(J28&gt;=100%,"作業終了","　")))</f>
        <v>待機</v>
      </c>
      <c r="I28" s="30" t="str">
        <f t="shared" si="4"/>
        <v>危</v>
      </c>
      <c r="J28" s="4">
        <v>0</v>
      </c>
      <c r="K28" s="30" t="str">
        <f t="shared" ref="K28" si="15">IF(J28 &lt;= 0%,"未実装",IF(J28 &lt;= 99%,"実装中",IF(J28= 100%,"実装完了","")))</f>
        <v>未実装</v>
      </c>
      <c r="L28" s="80"/>
      <c r="M28" s="80"/>
      <c r="N28" s="80"/>
    </row>
    <row r="30" spans="2:14" x14ac:dyDescent="0.45">
      <c r="B30" s="87" t="s">
        <v>318</v>
      </c>
      <c r="C30" s="87"/>
      <c r="D30" s="87"/>
      <c r="E30" s="87" t="s">
        <v>320</v>
      </c>
      <c r="F30" s="87"/>
      <c r="G30" s="87"/>
      <c r="H30" s="37" t="s">
        <v>321</v>
      </c>
    </row>
    <row r="31" spans="2:14" x14ac:dyDescent="0.45">
      <c r="B31" s="91">
        <f>COUNTA(C8:D28)</f>
        <v>21</v>
      </c>
      <c r="C31" s="107"/>
      <c r="D31" s="61"/>
      <c r="E31" s="91">
        <f>COUNTIF(J8:J28,100%)</f>
        <v>0</v>
      </c>
      <c r="F31" s="107"/>
      <c r="G31" s="61"/>
      <c r="H31" s="46">
        <f>SUM(J8/(B31/1),J9/(B31/1),J10/(B31/1),J11/(B31/1),J12/(B31/1),J13/(B31/1),J14/(B31/1),J15/(B31/1),J16/(B31/1),J17/(B31/1),J18/(B31/1),J19/(B31/1),J20/(B31/1),J21/(B31/1),J22/(B31/1),J23/(B31/1),J24/(B31/1),J25/(B31/1),J26/(B31/1),J27/(B31/1),J28/(B31/1))</f>
        <v>0</v>
      </c>
    </row>
  </sheetData>
  <mergeCells count="62">
    <mergeCell ref="B7:N7"/>
    <mergeCell ref="D2:E2"/>
    <mergeCell ref="F2:G2"/>
    <mergeCell ref="H2:I2"/>
    <mergeCell ref="J2:K2"/>
    <mergeCell ref="L2:M2"/>
    <mergeCell ref="D3:E3"/>
    <mergeCell ref="F3:G3"/>
    <mergeCell ref="H3:I3"/>
    <mergeCell ref="J3:K3"/>
    <mergeCell ref="L3:M3"/>
    <mergeCell ref="B5:B6"/>
    <mergeCell ref="C5:D6"/>
    <mergeCell ref="E5:F5"/>
    <mergeCell ref="H5:K5"/>
    <mergeCell ref="L5:N6"/>
    <mergeCell ref="C8:D8"/>
    <mergeCell ref="L8:N8"/>
    <mergeCell ref="C9:D9"/>
    <mergeCell ref="L9:N9"/>
    <mergeCell ref="C10:D10"/>
    <mergeCell ref="L10:N10"/>
    <mergeCell ref="C11:D11"/>
    <mergeCell ref="L11:N11"/>
    <mergeCell ref="C12:D12"/>
    <mergeCell ref="L12:N12"/>
    <mergeCell ref="C13:D13"/>
    <mergeCell ref="L13:N13"/>
    <mergeCell ref="C14:D14"/>
    <mergeCell ref="L14:N14"/>
    <mergeCell ref="C15:D15"/>
    <mergeCell ref="L15:N15"/>
    <mergeCell ref="C16:D16"/>
    <mergeCell ref="L16:N16"/>
    <mergeCell ref="C17:D17"/>
    <mergeCell ref="L17:N17"/>
    <mergeCell ref="C18:D18"/>
    <mergeCell ref="L18:N18"/>
    <mergeCell ref="C19:D19"/>
    <mergeCell ref="L19:N19"/>
    <mergeCell ref="C23:D23"/>
    <mergeCell ref="L23:N23"/>
    <mergeCell ref="B30:D30"/>
    <mergeCell ref="E30:G30"/>
    <mergeCell ref="C20:D20"/>
    <mergeCell ref="C24:D24"/>
    <mergeCell ref="L20:N20"/>
    <mergeCell ref="C21:D21"/>
    <mergeCell ref="L21:N21"/>
    <mergeCell ref="C22:D22"/>
    <mergeCell ref="L22:N22"/>
    <mergeCell ref="B31:D31"/>
    <mergeCell ref="E31:G31"/>
    <mergeCell ref="C28:D28"/>
    <mergeCell ref="L28:N28"/>
    <mergeCell ref="L24:N24"/>
    <mergeCell ref="C25:D25"/>
    <mergeCell ref="L25:N25"/>
    <mergeCell ref="C26:D26"/>
    <mergeCell ref="L26:N26"/>
    <mergeCell ref="C27:D27"/>
    <mergeCell ref="L27:N27"/>
  </mergeCells>
  <phoneticPr fontId="1"/>
  <conditionalFormatting sqref="I8:I28">
    <cfRule type="cellIs" dxfId="57" priority="61" operator="equal">
      <formula>"危"</formula>
    </cfRule>
  </conditionalFormatting>
  <conditionalFormatting sqref="I8:I28">
    <cfRule type="cellIs" dxfId="56" priority="60" operator="equal">
      <formula>"注"</formula>
    </cfRule>
  </conditionalFormatting>
  <conditionalFormatting sqref="I8:I28">
    <cfRule type="cellIs" dxfId="55" priority="57" operator="equal">
      <formula>"終了"</formula>
    </cfRule>
    <cfRule type="cellIs" dxfId="54" priority="58" operator="equal">
      <formula>"安"</formula>
    </cfRule>
    <cfRule type="cellIs" dxfId="53" priority="59" operator="equal">
      <formula>"警"</formula>
    </cfRule>
  </conditionalFormatting>
  <conditionalFormatting sqref="H8:H28">
    <cfRule type="cellIs" dxfId="52" priority="54" operator="equal">
      <formula>"作業終了"</formula>
    </cfRule>
    <cfRule type="cellIs" dxfId="51" priority="55" operator="equal">
      <formula>"作業中"</formula>
    </cfRule>
    <cfRule type="cellIs" dxfId="50" priority="56" operator="equal">
      <formula>"待機"</formula>
    </cfRule>
  </conditionalFormatting>
  <conditionalFormatting sqref="I8:I28">
    <cfRule type="cellIs" dxfId="49" priority="53" operator="equal">
      <formula>"警"</formula>
    </cfRule>
  </conditionalFormatting>
  <conditionalFormatting sqref="I8:I28">
    <cfRule type="cellIs" dxfId="48" priority="52" operator="equal">
      <formula>"安"</formula>
    </cfRule>
  </conditionalFormatting>
  <conditionalFormatting sqref="I8:I28">
    <cfRule type="cellIs" dxfId="47" priority="51" operator="equal">
      <formula>"終了"</formula>
    </cfRule>
  </conditionalFormatting>
  <conditionalFormatting sqref="K8:K28">
    <cfRule type="cellIs" dxfId="46" priority="50" operator="equal">
      <formula>"未実装"</formula>
    </cfRule>
  </conditionalFormatting>
  <conditionalFormatting sqref="K8:K28">
    <cfRule type="cellIs" dxfId="45" priority="44" operator="equal">
      <formula>"実装完了"</formula>
    </cfRule>
    <cfRule type="cellIs" dxfId="44" priority="45" operator="equal">
      <formula>"実装中"</formula>
    </cfRule>
    <cfRule type="cellIs" dxfId="43" priority="46" operator="equal">
      <formula>"未実装"</formula>
    </cfRule>
    <cfRule type="cellIs" dxfId="42" priority="47" operator="equal">
      <formula>"実装完了"</formula>
    </cfRule>
    <cfRule type="cellIs" dxfId="41" priority="48" operator="lessThan">
      <formula>$J$8&lt;=99%</formula>
    </cfRule>
    <cfRule type="cellIs" dxfId="40" priority="49" operator="lessThan">
      <formula>$J$8&lt;=99%</formula>
    </cfRule>
  </conditionalFormatting>
  <conditionalFormatting sqref="E5:E6">
    <cfRule type="containsText" dxfId="39" priority="39" operator="containsText" text="未定">
      <formula>NOT(ISERROR(SEARCH("未定",E5)))</formula>
    </cfRule>
    <cfRule type="containsText" dxfId="38" priority="40" operator="containsText" text="館田">
      <formula>NOT(ISERROR(SEARCH("館田",E5)))</formula>
    </cfRule>
    <cfRule type="containsText" dxfId="37" priority="41" operator="containsText" text="蛯名">
      <formula>NOT(ISERROR(SEARCH("蛯名",E5)))</formula>
    </cfRule>
    <cfRule type="containsText" dxfId="36" priority="42" operator="containsText" text="圷">
      <formula>NOT(ISERROR(SEARCH("圷",E5)))</formula>
    </cfRule>
    <cfRule type="containsText" dxfId="35" priority="43" operator="containsText" text="荒谷">
      <formula>NOT(ISERROR(SEARCH("荒谷",E5)))</formula>
    </cfRule>
  </conditionalFormatting>
  <conditionalFormatting sqref="F6">
    <cfRule type="containsText" dxfId="34" priority="37" operator="containsText" text="館田">
      <formula>NOT(ISERROR(SEARCH("館田",F6)))</formula>
    </cfRule>
    <cfRule type="containsText" dxfId="33" priority="38" operator="containsText" text="蛯名">
      <formula>NOT(ISERROR(SEARCH("蛯名",F6)))</formula>
    </cfRule>
  </conditionalFormatting>
  <conditionalFormatting sqref="E5:E6">
    <cfRule type="containsText" dxfId="32" priority="36" operator="containsText" text="舘田">
      <formula>NOT(ISERROR(SEARCH("舘田",E5)))</formula>
    </cfRule>
  </conditionalFormatting>
  <conditionalFormatting sqref="E5:E6">
    <cfRule type="containsText" dxfId="31" priority="29" operator="containsText" text="有馬">
      <formula>NOT(ISERROR(SEARCH("有馬",E5)))</formula>
    </cfRule>
    <cfRule type="containsText" dxfId="30" priority="30" operator="containsText" text="有馬">
      <formula>NOT(ISERROR(SEARCH("有馬",E5)))</formula>
    </cfRule>
    <cfRule type="containsText" dxfId="29" priority="31" operator="containsText" text="石田">
      <formula>NOT(ISERROR(SEARCH("石田",E5)))</formula>
    </cfRule>
    <cfRule type="containsText" dxfId="28" priority="32" operator="containsText" text="石田">
      <formula>NOT(ISERROR(SEARCH("石田",E5)))</formula>
    </cfRule>
    <cfRule type="containsText" dxfId="27" priority="33" operator="containsText" text="横道">
      <formula>NOT(ISERROR(SEARCH("横道",E5)))</formula>
    </cfRule>
    <cfRule type="containsText" dxfId="26" priority="34" operator="containsText" text="佐藤">
      <formula>NOT(ISERROR(SEARCH("佐藤",E5)))</formula>
    </cfRule>
    <cfRule type="containsText" dxfId="25" priority="35" operator="containsText" text="未定">
      <formula>NOT(ISERROR(SEARCH("未定",E5)))</formula>
    </cfRule>
  </conditionalFormatting>
  <conditionalFormatting sqref="E5:E6">
    <cfRule type="containsText" dxfId="24" priority="28" operator="containsText" text="横道">
      <formula>NOT(ISERROR(SEARCH("横道",E5)))</formula>
    </cfRule>
  </conditionalFormatting>
  <conditionalFormatting sqref="H5:H6">
    <cfRule type="containsText" dxfId="23" priority="25" operator="containsText" text="作業終了">
      <formula>NOT(ISERROR(SEARCH("作業終了",H5)))</formula>
    </cfRule>
    <cfRule type="containsText" dxfId="22" priority="26" operator="containsText" text="作業中">
      <formula>NOT(ISERROR(SEARCH("作業中",H5)))</formula>
    </cfRule>
    <cfRule type="containsText" dxfId="21" priority="27" operator="containsText" text="待機">
      <formula>NOT(ISERROR(SEARCH("待機",H5)))</formula>
    </cfRule>
  </conditionalFormatting>
  <conditionalFormatting sqref="I6">
    <cfRule type="containsText" dxfId="20" priority="18" operator="containsText" text="注">
      <formula>NOT(ISERROR(SEARCH("注",I6)))</formula>
    </cfRule>
    <cfRule type="containsText" dxfId="19" priority="21" operator="containsText" text="警">
      <formula>NOT(ISERROR(SEARCH("警",I6)))</formula>
    </cfRule>
    <cfRule type="containsText" dxfId="18" priority="22" operator="containsText" text="安全">
      <formula>NOT(ISERROR(SEARCH("安全",I6)))</formula>
    </cfRule>
    <cfRule type="containsText" dxfId="17" priority="23" operator="containsText" text="注意">
      <formula>NOT(ISERROR(SEARCH("注意",I6)))</formula>
    </cfRule>
    <cfRule type="containsText" dxfId="16" priority="24" operator="containsText" text="警告">
      <formula>NOT(ISERROR(SEARCH("警告",I6)))</formula>
    </cfRule>
  </conditionalFormatting>
  <conditionalFormatting sqref="K6">
    <cfRule type="containsText" dxfId="15" priority="19" operator="containsText" text="不実装">
      <formula>NOT(ISERROR(SEARCH("不実装",K6)))</formula>
    </cfRule>
    <cfRule type="containsText" dxfId="14" priority="20" operator="containsText" text="実装">
      <formula>NOT(ISERROR(SEARCH("実装",K6)))</formula>
    </cfRule>
  </conditionalFormatting>
  <conditionalFormatting sqref="I6">
    <cfRule type="containsText" dxfId="13" priority="12" operator="containsText" text="安">
      <formula>NOT(ISERROR(SEARCH("安",I6)))</formula>
    </cfRule>
    <cfRule type="containsText" dxfId="12" priority="13" operator="containsText" text="安">
      <formula>NOT(ISERROR(SEARCH("安",I6)))</formula>
    </cfRule>
    <cfRule type="containsText" dxfId="11" priority="14" operator="containsText" text="安">
      <formula>NOT(ISERROR(SEARCH("安",I6)))</formula>
    </cfRule>
    <cfRule type="containsText" dxfId="10" priority="17" operator="containsText" text="安">
      <formula>NOT(ISERROR(SEARCH("安",I6)))</formula>
    </cfRule>
  </conditionalFormatting>
  <conditionalFormatting sqref="H5:H6">
    <cfRule type="containsText" dxfId="9" priority="11" operator="containsText" text="終了">
      <formula>NOT(ISERROR(SEARCH("終了",H5)))</formula>
    </cfRule>
    <cfRule type="containsText" dxfId="8" priority="15" operator="containsText" text="終了">
      <formula>NOT(ISERROR(SEARCH("終了",H5)))</formula>
    </cfRule>
    <cfRule type="containsText" dxfId="7" priority="16" operator="containsText" text="作業終了">
      <formula>NOT(ISERROR(SEARCH("作業終了",H5)))</formula>
    </cfRule>
  </conditionalFormatting>
  <conditionalFormatting sqref="K6">
    <cfRule type="containsText" dxfId="6" priority="10" operator="containsText" text="実装中">
      <formula>NOT(ISERROR(SEARCH("実装中",K6)))</formula>
    </cfRule>
  </conditionalFormatting>
  <conditionalFormatting sqref="J6">
    <cfRule type="containsText" dxfId="5" priority="7" operator="containsText" text="60">
      <formula>NOT(ISERROR(SEARCH("60",J6)))</formula>
    </cfRule>
    <cfRule type="containsText" dxfId="4" priority="8" operator="containsText" text="30">
      <formula>NOT(ISERROR(SEARCH("30",J6)))</formula>
    </cfRule>
    <cfRule type="containsText" dxfId="3" priority="9" operator="containsText" text="30％">
      <formula>NOT(ISERROR(SEARCH("30％",J6)))</formula>
    </cfRule>
  </conditionalFormatting>
  <conditionalFormatting sqref="H31">
    <cfRule type="cellIs" dxfId="2" priority="1" operator="equal">
      <formula>"作業終了"</formula>
    </cfRule>
    <cfRule type="cellIs" dxfId="1" priority="2" operator="equal">
      <formula>"作業中"</formula>
    </cfRule>
    <cfRule type="cellIs" dxfId="0" priority="3" operator="equal">
      <formula>"待機"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データ管理!$C$3:$C$12</xm:f>
          </x14:formula1>
          <xm:sqref>E8:F28</xm:sqref>
        </x14:dataValidation>
        <x14:dataValidation type="list" allowBlank="1" showInputMessage="1" showErrorMessage="1">
          <x14:formula1>
            <xm:f>データ管理!$E$3:$E$7</xm:f>
          </x14:formula1>
          <xm:sqref>J8:J28</xm:sqref>
        </x14:dataValidation>
        <x14:dataValidation type="list" allowBlank="1" showInputMessage="1" showErrorMessage="1">
          <x14:formula1>
            <xm:f>データ管理!$I$3:$I$5</xm:f>
          </x14:formula1>
          <xm:sqref>B8:B28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workbookViewId="0">
      <selection activeCell="E14" sqref="E14:G14"/>
    </sheetView>
  </sheetViews>
  <sheetFormatPr defaultRowHeight="18" x14ac:dyDescent="0.45"/>
  <cols>
    <col min="1" max="1" width="3.796875" customWidth="1"/>
    <col min="2" max="2" width="5.296875" customWidth="1"/>
    <col min="3" max="11" width="11.19921875" customWidth="1"/>
    <col min="12" max="12" width="14" customWidth="1"/>
    <col min="13" max="13" width="7.8984375" customWidth="1"/>
    <col min="14" max="14" width="14" customWidth="1"/>
    <col min="15" max="22" width="11.19921875" customWidth="1"/>
  </cols>
  <sheetData>
    <row r="1" spans="2:14" ht="18.600000000000001" thickBot="1" x14ac:dyDescent="0.5"/>
    <row r="2" spans="2:14" x14ac:dyDescent="0.45">
      <c r="B2" s="15"/>
      <c r="C2" s="10" t="s">
        <v>20</v>
      </c>
      <c r="D2" s="85" t="s">
        <v>0</v>
      </c>
      <c r="E2" s="83"/>
      <c r="F2" s="83" t="s">
        <v>2</v>
      </c>
      <c r="G2" s="83"/>
      <c r="H2" s="83" t="s">
        <v>1</v>
      </c>
      <c r="I2" s="83"/>
      <c r="J2" s="83" t="s">
        <v>3</v>
      </c>
      <c r="K2" s="83"/>
      <c r="L2" s="83" t="s">
        <v>8</v>
      </c>
      <c r="M2" s="84"/>
    </row>
    <row r="3" spans="2:14" ht="18.600000000000001" thickBot="1" x14ac:dyDescent="0.5">
      <c r="B3" s="12" t="s">
        <v>4</v>
      </c>
      <c r="C3" s="13">
        <f ca="1">TODAY()</f>
        <v>43756</v>
      </c>
      <c r="D3" s="86" t="s">
        <v>5</v>
      </c>
      <c r="E3" s="81"/>
      <c r="F3" s="81" t="s">
        <v>6</v>
      </c>
      <c r="G3" s="81"/>
      <c r="H3" s="81" t="s">
        <v>7</v>
      </c>
      <c r="I3" s="81"/>
      <c r="J3" s="81" t="s">
        <v>10</v>
      </c>
      <c r="K3" s="81"/>
      <c r="L3" s="81" t="s">
        <v>9</v>
      </c>
      <c r="M3" s="82"/>
    </row>
    <row r="5" spans="2:14" x14ac:dyDescent="0.45">
      <c r="B5" s="87" t="s">
        <v>131</v>
      </c>
      <c r="C5" s="87" t="s">
        <v>11</v>
      </c>
      <c r="D5" s="87"/>
      <c r="E5" s="87" t="s">
        <v>12</v>
      </c>
      <c r="F5" s="87"/>
      <c r="G5" s="37"/>
      <c r="H5" s="87" t="s">
        <v>13</v>
      </c>
      <c r="I5" s="87"/>
      <c r="J5" s="87"/>
      <c r="K5" s="87"/>
      <c r="L5" s="87" t="s">
        <v>58</v>
      </c>
      <c r="M5" s="87"/>
      <c r="N5" s="87"/>
    </row>
    <row r="6" spans="2:14" x14ac:dyDescent="0.45">
      <c r="B6" s="87"/>
      <c r="C6" s="87"/>
      <c r="D6" s="87"/>
      <c r="E6" s="37" t="s">
        <v>14</v>
      </c>
      <c r="F6" s="37" t="s">
        <v>15</v>
      </c>
      <c r="G6" s="37" t="s">
        <v>16</v>
      </c>
      <c r="H6" s="37" t="s">
        <v>17</v>
      </c>
      <c r="I6" s="37" t="s">
        <v>18</v>
      </c>
      <c r="J6" s="37" t="s">
        <v>19</v>
      </c>
      <c r="K6" s="37" t="s">
        <v>60</v>
      </c>
      <c r="L6" s="87"/>
      <c r="M6" s="87"/>
      <c r="N6" s="87"/>
    </row>
    <row r="7" spans="2:14" x14ac:dyDescent="0.45">
      <c r="B7" s="88" t="s">
        <v>34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9"/>
    </row>
    <row r="8" spans="2:14" x14ac:dyDescent="0.45">
      <c r="B8" s="30" t="s">
        <v>134</v>
      </c>
      <c r="C8" s="80" t="s">
        <v>142</v>
      </c>
      <c r="D8" s="80"/>
      <c r="E8" s="30"/>
      <c r="F8" s="30"/>
      <c r="G8" s="30" t="s">
        <v>40</v>
      </c>
      <c r="H8" s="30" t="str">
        <f>IF(J8&lt;=24%,"待機",IF(J8&lt;=99%,"作業中",IF(J8&gt;=100%,"作業終了","　")))</f>
        <v>待機</v>
      </c>
      <c r="I8" s="30" t="str">
        <f>IF(J8 &lt;= 0,"危", IF(J8 &lt;= 25%,"警",IF(J8&lt;=50%,"注",IF(J8&lt;=75%,"安","終了"))))</f>
        <v>危</v>
      </c>
      <c r="J8" s="4">
        <v>0</v>
      </c>
      <c r="K8" s="30" t="str">
        <f>IF(J8 &lt;= 0%,"未実装",IF(J8 &lt;= 99%,"実装中",IF(J8= 100%,"実装完了","")))</f>
        <v>未実装</v>
      </c>
      <c r="L8" s="80" t="s">
        <v>64</v>
      </c>
      <c r="M8" s="80"/>
      <c r="N8" s="80"/>
    </row>
    <row r="9" spans="2:14" x14ac:dyDescent="0.45">
      <c r="B9" s="30" t="s">
        <v>132</v>
      </c>
      <c r="C9" s="80" t="s">
        <v>62</v>
      </c>
      <c r="D9" s="80"/>
      <c r="E9" s="30"/>
      <c r="F9" s="30"/>
      <c r="G9" s="30" t="s">
        <v>40</v>
      </c>
      <c r="H9" s="30" t="str">
        <f>IF(J9&lt;=24%,"待機",IF(J9&lt;=99%,"作業中",IF(J9&gt;=100%,"作業終了","　")))</f>
        <v>待機</v>
      </c>
      <c r="I9" s="30" t="str">
        <f>IF(J9 &lt;= 0,"危", IF(J9 &lt;= 25%,"警",IF(J9&lt;=50%,"注",IF(J9&lt;=75%,"安","終了"))))</f>
        <v>危</v>
      </c>
      <c r="J9" s="4">
        <v>0</v>
      </c>
      <c r="K9" s="30" t="str">
        <f t="shared" ref="K9:K10" si="0">IF(J9 &lt;= 0%,"未実装",IF(J9 &lt;= 99%,"実装中",IF(J9= 100%,"実装完了","")))</f>
        <v>未実装</v>
      </c>
      <c r="L9" s="80" t="s">
        <v>63</v>
      </c>
      <c r="M9" s="80"/>
      <c r="N9" s="80"/>
    </row>
    <row r="10" spans="2:14" x14ac:dyDescent="0.45">
      <c r="B10" s="30" t="s">
        <v>132</v>
      </c>
      <c r="C10" s="80" t="s">
        <v>65</v>
      </c>
      <c r="D10" s="80"/>
      <c r="E10" s="30"/>
      <c r="F10" s="30"/>
      <c r="G10" s="30" t="s">
        <v>40</v>
      </c>
      <c r="H10" s="30" t="str">
        <f>IF(J10&lt;=24%,"待機",IF(J10&lt;=99%,"作業中",IF(J10&gt;=100%,"作業終了","　")))</f>
        <v>待機</v>
      </c>
      <c r="I10" s="30" t="str">
        <f>IF(J10 &lt;= 0,"危", IF(J10 &lt;= 25%,"警",IF(J10&lt;=50%,"注",IF(J10&lt;=75%,"安","終了"))))</f>
        <v>危</v>
      </c>
      <c r="J10" s="4">
        <v>0</v>
      </c>
      <c r="K10" s="30" t="str">
        <f t="shared" si="0"/>
        <v>未実装</v>
      </c>
      <c r="L10" s="80" t="s">
        <v>66</v>
      </c>
      <c r="M10" s="80"/>
      <c r="N10" s="80"/>
    </row>
    <row r="11" spans="2:14" x14ac:dyDescent="0.45">
      <c r="B11" s="30" t="s">
        <v>132</v>
      </c>
      <c r="C11" s="80" t="s">
        <v>143</v>
      </c>
      <c r="D11" s="80"/>
      <c r="E11" s="30"/>
      <c r="F11" s="30"/>
      <c r="G11" s="30" t="s">
        <v>40</v>
      </c>
      <c r="H11" s="30" t="str">
        <f>IF(J11&lt;=24%,"待機",IF(J11&lt;=99%,"作業中",IF(J11&gt;=100%,"作業終了","　")))</f>
        <v>待機</v>
      </c>
      <c r="I11" s="30" t="str">
        <f>IF(J11 &lt;= 0,"危", IF(J11 &lt;= 25%,"警",IF(J11&lt;=50%,"注",IF(J11&lt;=75%,"安","終了"))))</f>
        <v>危</v>
      </c>
      <c r="J11" s="4">
        <v>0</v>
      </c>
      <c r="K11" s="30" t="str">
        <f t="shared" ref="K11" si="1">IF(J11 &lt;= 0%,"未実装",IF(J11 &lt;= 99%,"実装中",IF(J11= 100%,"実装完了","")))</f>
        <v>未実装</v>
      </c>
      <c r="L11" s="80" t="s">
        <v>156</v>
      </c>
      <c r="M11" s="80"/>
      <c r="N11" s="80"/>
    </row>
    <row r="13" spans="2:14" x14ac:dyDescent="0.45">
      <c r="B13" s="87" t="s">
        <v>318</v>
      </c>
      <c r="C13" s="87"/>
      <c r="D13" s="87"/>
      <c r="E13" s="87" t="s">
        <v>320</v>
      </c>
      <c r="F13" s="87"/>
      <c r="G13" s="87"/>
      <c r="H13" s="37" t="s">
        <v>321</v>
      </c>
    </row>
    <row r="14" spans="2:14" x14ac:dyDescent="0.45">
      <c r="B14" s="80">
        <f>COUNTA(C8:D11)</f>
        <v>4</v>
      </c>
      <c r="C14" s="80"/>
      <c r="D14" s="80"/>
      <c r="E14" s="80">
        <f>COUNTIF(J8:J11,100%)</f>
        <v>0</v>
      </c>
      <c r="F14" s="80"/>
      <c r="G14" s="80"/>
      <c r="H14" s="46">
        <f>SUM(J8/(B14/1),J9/(B14/1),J10/(B14/1),J11/(B14/1))</f>
        <v>0</v>
      </c>
      <c r="J14" s="45"/>
    </row>
  </sheetData>
  <mergeCells count="28">
    <mergeCell ref="L2:M2"/>
    <mergeCell ref="D3:E3"/>
    <mergeCell ref="F3:G3"/>
    <mergeCell ref="H3:I3"/>
    <mergeCell ref="J3:K3"/>
    <mergeCell ref="L3:M3"/>
    <mergeCell ref="E5:F5"/>
    <mergeCell ref="H5:K5"/>
    <mergeCell ref="D2:E2"/>
    <mergeCell ref="F2:G2"/>
    <mergeCell ref="H2:I2"/>
    <mergeCell ref="J2:K2"/>
    <mergeCell ref="B14:D14"/>
    <mergeCell ref="E14:G14"/>
    <mergeCell ref="B5:B6"/>
    <mergeCell ref="B7:N7"/>
    <mergeCell ref="C11:D11"/>
    <mergeCell ref="L11:N11"/>
    <mergeCell ref="B13:D13"/>
    <mergeCell ref="E13:G13"/>
    <mergeCell ref="L5:N6"/>
    <mergeCell ref="L8:N8"/>
    <mergeCell ref="L9:N9"/>
    <mergeCell ref="L10:N10"/>
    <mergeCell ref="C8:D8"/>
    <mergeCell ref="C9:D9"/>
    <mergeCell ref="C10:D10"/>
    <mergeCell ref="C5:D6"/>
  </mergeCells>
  <phoneticPr fontId="1"/>
  <conditionalFormatting sqref="I8:I11">
    <cfRule type="cellIs" dxfId="1411" priority="55" operator="equal">
      <formula>"危"</formula>
    </cfRule>
  </conditionalFormatting>
  <conditionalFormatting sqref="I8:I11">
    <cfRule type="cellIs" dxfId="1410" priority="54" operator="equal">
      <formula>"注"</formula>
    </cfRule>
  </conditionalFormatting>
  <conditionalFormatting sqref="I8:I11">
    <cfRule type="cellIs" dxfId="1409" priority="51" operator="equal">
      <formula>"終了"</formula>
    </cfRule>
    <cfRule type="cellIs" dxfId="1408" priority="52" operator="equal">
      <formula>"安"</formula>
    </cfRule>
    <cfRule type="cellIs" dxfId="1407" priority="53" operator="equal">
      <formula>"警"</formula>
    </cfRule>
  </conditionalFormatting>
  <conditionalFormatting sqref="H8:H11 H14">
    <cfRule type="cellIs" dxfId="1406" priority="48" operator="equal">
      <formula>"作業終了"</formula>
    </cfRule>
    <cfRule type="cellIs" dxfId="1405" priority="49" operator="equal">
      <formula>"作業中"</formula>
    </cfRule>
    <cfRule type="cellIs" dxfId="1404" priority="50" operator="equal">
      <formula>"待機"</formula>
    </cfRule>
  </conditionalFormatting>
  <conditionalFormatting sqref="I8:I11">
    <cfRule type="cellIs" dxfId="1403" priority="47" operator="equal">
      <formula>"警"</formula>
    </cfRule>
  </conditionalFormatting>
  <conditionalFormatting sqref="I8:I11">
    <cfRule type="cellIs" dxfId="1402" priority="46" operator="equal">
      <formula>"安"</formula>
    </cfRule>
  </conditionalFormatting>
  <conditionalFormatting sqref="I8:I11">
    <cfRule type="cellIs" dxfId="1401" priority="45" operator="equal">
      <formula>"終了"</formula>
    </cfRule>
  </conditionalFormatting>
  <conditionalFormatting sqref="K8:K11">
    <cfRule type="cellIs" dxfId="1400" priority="44" operator="equal">
      <formula>"未実装"</formula>
    </cfRule>
  </conditionalFormatting>
  <conditionalFormatting sqref="K8:K11">
    <cfRule type="cellIs" dxfId="1399" priority="38" operator="equal">
      <formula>"実装完了"</formula>
    </cfRule>
    <cfRule type="cellIs" dxfId="1398" priority="39" operator="equal">
      <formula>"実装中"</formula>
    </cfRule>
    <cfRule type="cellIs" dxfId="1397" priority="40" operator="equal">
      <formula>"未実装"</formula>
    </cfRule>
    <cfRule type="cellIs" dxfId="1396" priority="41" operator="equal">
      <formula>"実装完了"</formula>
    </cfRule>
    <cfRule type="cellIs" dxfId="1395" priority="42" operator="lessThan">
      <formula>$J$8&lt;=99%</formula>
    </cfRule>
    <cfRule type="cellIs" dxfId="1394" priority="43" operator="lessThan">
      <formula>$J$8&lt;=99%</formula>
    </cfRule>
  </conditionalFormatting>
  <conditionalFormatting sqref="E5:E6">
    <cfRule type="containsText" dxfId="1393" priority="33" operator="containsText" text="未定">
      <formula>NOT(ISERROR(SEARCH("未定",E5)))</formula>
    </cfRule>
    <cfRule type="containsText" dxfId="1392" priority="34" operator="containsText" text="館田">
      <formula>NOT(ISERROR(SEARCH("館田",E5)))</formula>
    </cfRule>
    <cfRule type="containsText" dxfId="1391" priority="35" operator="containsText" text="蛯名">
      <formula>NOT(ISERROR(SEARCH("蛯名",E5)))</formula>
    </cfRule>
    <cfRule type="containsText" dxfId="1390" priority="36" operator="containsText" text="圷">
      <formula>NOT(ISERROR(SEARCH("圷",E5)))</formula>
    </cfRule>
    <cfRule type="containsText" dxfId="1389" priority="37" operator="containsText" text="荒谷">
      <formula>NOT(ISERROR(SEARCH("荒谷",E5)))</formula>
    </cfRule>
  </conditionalFormatting>
  <conditionalFormatting sqref="F6">
    <cfRule type="containsText" dxfId="1388" priority="31" operator="containsText" text="館田">
      <formula>NOT(ISERROR(SEARCH("館田",F6)))</formula>
    </cfRule>
    <cfRule type="containsText" dxfId="1387" priority="32" operator="containsText" text="蛯名">
      <formula>NOT(ISERROR(SEARCH("蛯名",F6)))</formula>
    </cfRule>
  </conditionalFormatting>
  <conditionalFormatting sqref="E5:E6">
    <cfRule type="containsText" dxfId="1386" priority="30" operator="containsText" text="舘田">
      <formula>NOT(ISERROR(SEARCH("舘田",E5)))</formula>
    </cfRule>
  </conditionalFormatting>
  <conditionalFormatting sqref="E5:E6">
    <cfRule type="containsText" dxfId="1385" priority="23" operator="containsText" text="有馬">
      <formula>NOT(ISERROR(SEARCH("有馬",E5)))</formula>
    </cfRule>
    <cfRule type="containsText" dxfId="1384" priority="24" operator="containsText" text="有馬">
      <formula>NOT(ISERROR(SEARCH("有馬",E5)))</formula>
    </cfRule>
    <cfRule type="containsText" dxfId="1383" priority="25" operator="containsText" text="石田">
      <formula>NOT(ISERROR(SEARCH("石田",E5)))</formula>
    </cfRule>
    <cfRule type="containsText" dxfId="1382" priority="26" operator="containsText" text="石田">
      <formula>NOT(ISERROR(SEARCH("石田",E5)))</formula>
    </cfRule>
    <cfRule type="containsText" dxfId="1381" priority="27" operator="containsText" text="横道">
      <formula>NOT(ISERROR(SEARCH("横道",E5)))</formula>
    </cfRule>
    <cfRule type="containsText" dxfId="1380" priority="28" operator="containsText" text="佐藤">
      <formula>NOT(ISERROR(SEARCH("佐藤",E5)))</formula>
    </cfRule>
    <cfRule type="containsText" dxfId="1379" priority="29" operator="containsText" text="未定">
      <formula>NOT(ISERROR(SEARCH("未定",E5)))</formula>
    </cfRule>
  </conditionalFormatting>
  <conditionalFormatting sqref="E5:E6">
    <cfRule type="containsText" dxfId="1378" priority="22" operator="containsText" text="横道">
      <formula>NOT(ISERROR(SEARCH("横道",E5)))</formula>
    </cfRule>
  </conditionalFormatting>
  <conditionalFormatting sqref="H5:H6">
    <cfRule type="containsText" dxfId="1377" priority="19" operator="containsText" text="作業終了">
      <formula>NOT(ISERROR(SEARCH("作業終了",H5)))</formula>
    </cfRule>
    <cfRule type="containsText" dxfId="1376" priority="20" operator="containsText" text="作業中">
      <formula>NOT(ISERROR(SEARCH("作業中",H5)))</formula>
    </cfRule>
    <cfRule type="containsText" dxfId="1375" priority="21" operator="containsText" text="待機">
      <formula>NOT(ISERROR(SEARCH("待機",H5)))</formula>
    </cfRule>
  </conditionalFormatting>
  <conditionalFormatting sqref="I6">
    <cfRule type="containsText" dxfId="1374" priority="12" operator="containsText" text="注">
      <formula>NOT(ISERROR(SEARCH("注",I6)))</formula>
    </cfRule>
    <cfRule type="containsText" dxfId="1373" priority="15" operator="containsText" text="警">
      <formula>NOT(ISERROR(SEARCH("警",I6)))</formula>
    </cfRule>
    <cfRule type="containsText" dxfId="1372" priority="16" operator="containsText" text="安全">
      <formula>NOT(ISERROR(SEARCH("安全",I6)))</formula>
    </cfRule>
    <cfRule type="containsText" dxfId="1371" priority="17" operator="containsText" text="注意">
      <formula>NOT(ISERROR(SEARCH("注意",I6)))</formula>
    </cfRule>
    <cfRule type="containsText" dxfId="1370" priority="18" operator="containsText" text="警告">
      <formula>NOT(ISERROR(SEARCH("警告",I6)))</formula>
    </cfRule>
  </conditionalFormatting>
  <conditionalFormatting sqref="K6">
    <cfRule type="containsText" dxfId="1369" priority="13" operator="containsText" text="不実装">
      <formula>NOT(ISERROR(SEARCH("不実装",K6)))</formula>
    </cfRule>
    <cfRule type="containsText" dxfId="1368" priority="14" operator="containsText" text="実装">
      <formula>NOT(ISERROR(SEARCH("実装",K6)))</formula>
    </cfRule>
  </conditionalFormatting>
  <conditionalFormatting sqref="I6">
    <cfRule type="containsText" dxfId="1367" priority="6" operator="containsText" text="安">
      <formula>NOT(ISERROR(SEARCH("安",I6)))</formula>
    </cfRule>
    <cfRule type="containsText" dxfId="1366" priority="7" operator="containsText" text="安">
      <formula>NOT(ISERROR(SEARCH("安",I6)))</formula>
    </cfRule>
    <cfRule type="containsText" dxfId="1365" priority="8" operator="containsText" text="安">
      <formula>NOT(ISERROR(SEARCH("安",I6)))</formula>
    </cfRule>
    <cfRule type="containsText" dxfId="1364" priority="11" operator="containsText" text="安">
      <formula>NOT(ISERROR(SEARCH("安",I6)))</formula>
    </cfRule>
  </conditionalFormatting>
  <conditionalFormatting sqref="H5:H6">
    <cfRule type="containsText" dxfId="1363" priority="5" operator="containsText" text="終了">
      <formula>NOT(ISERROR(SEARCH("終了",H5)))</formula>
    </cfRule>
    <cfRule type="containsText" dxfId="1362" priority="9" operator="containsText" text="終了">
      <formula>NOT(ISERROR(SEARCH("終了",H5)))</formula>
    </cfRule>
    <cfRule type="containsText" dxfId="1361" priority="10" operator="containsText" text="作業終了">
      <formula>NOT(ISERROR(SEARCH("作業終了",H5)))</formula>
    </cfRule>
  </conditionalFormatting>
  <conditionalFormatting sqref="K6">
    <cfRule type="containsText" dxfId="1360" priority="4" operator="containsText" text="実装中">
      <formula>NOT(ISERROR(SEARCH("実装中",K6)))</formula>
    </cfRule>
  </conditionalFormatting>
  <conditionalFormatting sqref="J6">
    <cfRule type="containsText" dxfId="1359" priority="1" operator="containsText" text="60">
      <formula>NOT(ISERROR(SEARCH("60",J6)))</formula>
    </cfRule>
    <cfRule type="containsText" dxfId="1358" priority="2" operator="containsText" text="30">
      <formula>NOT(ISERROR(SEARCH("30",J6)))</formula>
    </cfRule>
    <cfRule type="containsText" dxfId="1357" priority="3" operator="containsText" text="30％">
      <formula>NOT(ISERROR(SEARCH("30％",J6)))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データ管理!$E$3:$E$7</xm:f>
          </x14:formula1>
          <xm:sqref>J8:J11</xm:sqref>
        </x14:dataValidation>
        <x14:dataValidation type="list" allowBlank="1" showInputMessage="1" showErrorMessage="1">
          <x14:formula1>
            <xm:f>データ管理!$C$3:$C$12</xm:f>
          </x14:formula1>
          <xm:sqref>E8:F11</xm:sqref>
        </x14:dataValidation>
        <x14:dataValidation type="list" allowBlank="1" showInputMessage="1" showErrorMessage="1">
          <x14:formula1>
            <xm:f>データ管理!$I$3:$I$4</xm:f>
          </x14:formula1>
          <xm:sqref>B8:B11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workbookViewId="0">
      <selection activeCell="P5" sqref="P5"/>
    </sheetView>
  </sheetViews>
  <sheetFormatPr defaultRowHeight="18" x14ac:dyDescent="0.45"/>
  <cols>
    <col min="1" max="1" width="3.796875" customWidth="1"/>
    <col min="2" max="2" width="4.796875" customWidth="1"/>
    <col min="4" max="4" width="3" customWidth="1"/>
    <col min="5" max="5" width="10" customWidth="1"/>
    <col min="6" max="6" width="2.59765625" customWidth="1"/>
    <col min="7" max="7" width="11.09765625" customWidth="1"/>
    <col min="8" max="8" width="2.5" customWidth="1"/>
    <col min="10" max="10" width="2.69921875" customWidth="1"/>
    <col min="11" max="11" width="13.69921875" customWidth="1"/>
    <col min="12" max="12" width="2.59765625" customWidth="1"/>
    <col min="13" max="13" width="14.3984375" customWidth="1"/>
  </cols>
  <sheetData>
    <row r="1" spans="2:13" ht="18.600000000000001" thickBot="1" x14ac:dyDescent="0.5"/>
    <row r="2" spans="2:13" x14ac:dyDescent="0.45">
      <c r="B2" s="11" t="s">
        <v>29</v>
      </c>
      <c r="C2" s="17" t="s">
        <v>21</v>
      </c>
      <c r="D2" s="2"/>
      <c r="E2" s="23" t="s">
        <v>41</v>
      </c>
      <c r="G2" s="26" t="s">
        <v>74</v>
      </c>
      <c r="I2" s="23" t="s">
        <v>131</v>
      </c>
      <c r="K2" s="23" t="s">
        <v>164</v>
      </c>
      <c r="M2" s="23" t="s">
        <v>228</v>
      </c>
    </row>
    <row r="3" spans="2:13" x14ac:dyDescent="0.45">
      <c r="B3" s="16">
        <v>1</v>
      </c>
      <c r="C3" s="18" t="s">
        <v>22</v>
      </c>
      <c r="D3" s="2"/>
      <c r="E3" s="24">
        <v>0</v>
      </c>
      <c r="G3" s="27" t="s">
        <v>75</v>
      </c>
      <c r="I3" s="27" t="s">
        <v>133</v>
      </c>
      <c r="K3" s="27" t="s">
        <v>165</v>
      </c>
      <c r="M3" s="27" t="s">
        <v>230</v>
      </c>
    </row>
    <row r="4" spans="2:13" x14ac:dyDescent="0.45">
      <c r="B4" s="16">
        <v>2</v>
      </c>
      <c r="C4" s="18" t="s">
        <v>26</v>
      </c>
      <c r="D4" s="2"/>
      <c r="E4" s="24">
        <v>0.25</v>
      </c>
      <c r="G4" s="27" t="s">
        <v>76</v>
      </c>
      <c r="I4" s="27" t="s">
        <v>134</v>
      </c>
      <c r="K4" s="27" t="s">
        <v>167</v>
      </c>
      <c r="M4" s="27" t="s">
        <v>232</v>
      </c>
    </row>
    <row r="5" spans="2:13" ht="18.600000000000001" thickBot="1" x14ac:dyDescent="0.5">
      <c r="B5" s="16">
        <v>3</v>
      </c>
      <c r="C5" s="18" t="s">
        <v>23</v>
      </c>
      <c r="D5" s="2"/>
      <c r="E5" s="24">
        <v>0.5</v>
      </c>
      <c r="G5" s="27" t="s">
        <v>77</v>
      </c>
      <c r="I5" s="28" t="s">
        <v>371</v>
      </c>
      <c r="K5" s="28" t="s">
        <v>169</v>
      </c>
      <c r="M5" s="27" t="s">
        <v>234</v>
      </c>
    </row>
    <row r="6" spans="2:13" ht="18.600000000000001" thickBot="1" x14ac:dyDescent="0.5">
      <c r="B6" s="16">
        <v>4</v>
      </c>
      <c r="C6" s="18" t="s">
        <v>24</v>
      </c>
      <c r="D6" s="2"/>
      <c r="E6" s="24">
        <v>0.75</v>
      </c>
      <c r="G6" s="28" t="s">
        <v>78</v>
      </c>
      <c r="M6" s="42" t="s">
        <v>242</v>
      </c>
    </row>
    <row r="7" spans="2:13" ht="18.600000000000001" thickBot="1" x14ac:dyDescent="0.5">
      <c r="B7" s="16">
        <v>5</v>
      </c>
      <c r="C7" s="18" t="s">
        <v>27</v>
      </c>
      <c r="D7" s="2"/>
      <c r="E7" s="25">
        <v>1</v>
      </c>
      <c r="M7" s="27" t="s">
        <v>236</v>
      </c>
    </row>
    <row r="8" spans="2:13" x14ac:dyDescent="0.45">
      <c r="B8" s="16">
        <v>6</v>
      </c>
      <c r="C8" s="18" t="s">
        <v>25</v>
      </c>
      <c r="D8" s="2"/>
      <c r="M8" s="27" t="s">
        <v>238</v>
      </c>
    </row>
    <row r="9" spans="2:13" x14ac:dyDescent="0.45">
      <c r="B9" s="16">
        <v>7</v>
      </c>
      <c r="C9" s="18" t="s">
        <v>28</v>
      </c>
      <c r="D9" s="2"/>
      <c r="M9" s="27" t="s">
        <v>240</v>
      </c>
    </row>
    <row r="10" spans="2:13" ht="18.600000000000001" thickBot="1" x14ac:dyDescent="0.5">
      <c r="B10" s="16">
        <v>8</v>
      </c>
      <c r="C10" s="18" t="s">
        <v>30</v>
      </c>
      <c r="D10" s="2"/>
      <c r="M10" s="43" t="s">
        <v>243</v>
      </c>
    </row>
    <row r="11" spans="2:13" x14ac:dyDescent="0.45">
      <c r="B11" s="19">
        <v>9</v>
      </c>
      <c r="C11" s="20" t="s">
        <v>31</v>
      </c>
    </row>
    <row r="12" spans="2:13" ht="18.600000000000001" thickBot="1" x14ac:dyDescent="0.5">
      <c r="B12" s="21">
        <v>10</v>
      </c>
      <c r="C12" s="22" t="s">
        <v>32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/>
  </sheetViews>
  <sheetFormatPr defaultRowHeight="18" x14ac:dyDescent="0.45"/>
  <cols>
    <col min="1" max="1" width="4" customWidth="1"/>
    <col min="2" max="2" width="5.3984375" customWidth="1"/>
    <col min="3" max="21" width="11.3984375" customWidth="1"/>
  </cols>
  <sheetData>
    <row r="1" spans="2:14" ht="18.600000000000001" thickBot="1" x14ac:dyDescent="0.5"/>
    <row r="2" spans="2:14" x14ac:dyDescent="0.45">
      <c r="B2" s="15"/>
      <c r="C2" s="10" t="s">
        <v>20</v>
      </c>
      <c r="D2" s="85" t="s">
        <v>0</v>
      </c>
      <c r="E2" s="83"/>
      <c r="F2" s="83" t="s">
        <v>2</v>
      </c>
      <c r="G2" s="83"/>
      <c r="H2" s="83" t="s">
        <v>1</v>
      </c>
      <c r="I2" s="83"/>
      <c r="J2" s="83" t="s">
        <v>3</v>
      </c>
      <c r="K2" s="83"/>
      <c r="L2" s="83" t="s">
        <v>8</v>
      </c>
      <c r="M2" s="84"/>
    </row>
    <row r="3" spans="2:14" ht="18.600000000000001" thickBot="1" x14ac:dyDescent="0.5">
      <c r="B3" s="12" t="s">
        <v>4</v>
      </c>
      <c r="C3" s="13">
        <f ca="1">TODAY()</f>
        <v>43756</v>
      </c>
      <c r="D3" s="86" t="s">
        <v>5</v>
      </c>
      <c r="E3" s="81"/>
      <c r="F3" s="81" t="s">
        <v>6</v>
      </c>
      <c r="G3" s="81"/>
      <c r="H3" s="81" t="s">
        <v>7</v>
      </c>
      <c r="I3" s="81"/>
      <c r="J3" s="81" t="s">
        <v>10</v>
      </c>
      <c r="K3" s="81"/>
      <c r="L3" s="81" t="s">
        <v>9</v>
      </c>
      <c r="M3" s="82"/>
    </row>
    <row r="5" spans="2:14" x14ac:dyDescent="0.45">
      <c r="B5" s="87" t="s">
        <v>131</v>
      </c>
      <c r="C5" s="87" t="s">
        <v>11</v>
      </c>
      <c r="D5" s="87"/>
      <c r="E5" s="87" t="s">
        <v>12</v>
      </c>
      <c r="F5" s="87"/>
      <c r="G5" s="37"/>
      <c r="H5" s="87" t="s">
        <v>13</v>
      </c>
      <c r="I5" s="87"/>
      <c r="J5" s="87"/>
      <c r="K5" s="87"/>
      <c r="L5" s="87" t="s">
        <v>58</v>
      </c>
      <c r="M5" s="87"/>
      <c r="N5" s="87"/>
    </row>
    <row r="6" spans="2:14" x14ac:dyDescent="0.45">
      <c r="B6" s="87"/>
      <c r="C6" s="87"/>
      <c r="D6" s="87"/>
      <c r="E6" s="37" t="s">
        <v>14</v>
      </c>
      <c r="F6" s="37" t="s">
        <v>15</v>
      </c>
      <c r="G6" s="37" t="s">
        <v>16</v>
      </c>
      <c r="H6" s="37" t="s">
        <v>17</v>
      </c>
      <c r="I6" s="37" t="s">
        <v>18</v>
      </c>
      <c r="J6" s="37" t="s">
        <v>19</v>
      </c>
      <c r="K6" s="37" t="s">
        <v>60</v>
      </c>
      <c r="L6" s="87"/>
      <c r="M6" s="87"/>
      <c r="N6" s="87"/>
    </row>
    <row r="7" spans="2:14" x14ac:dyDescent="0.45">
      <c r="B7" s="90" t="s">
        <v>35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</row>
    <row r="8" spans="2:14" x14ac:dyDescent="0.45">
      <c r="B8" s="30" t="s">
        <v>132</v>
      </c>
      <c r="C8" s="80" t="s">
        <v>61</v>
      </c>
      <c r="D8" s="80"/>
      <c r="E8" s="30"/>
      <c r="F8" s="30"/>
      <c r="G8" s="30" t="s">
        <v>40</v>
      </c>
      <c r="H8" s="30" t="str">
        <f>IF(J8&lt;=24%,"待機",IF(J8&lt;=99%,"作業中",IF(J8&gt;=100%,"作業終了","　")))</f>
        <v>待機</v>
      </c>
      <c r="I8" s="30" t="str">
        <f>IF(J8 &lt;= 0,"危", IF(J8 &lt;= 25%,"警",IF(J8&lt;=50%,"注",IF(J8&lt;=75%,"安","終了"))))</f>
        <v>危</v>
      </c>
      <c r="J8" s="4">
        <v>0</v>
      </c>
      <c r="K8" s="30" t="str">
        <f>IF(J8 &lt;= 0%,"未実装",IF(J8 &lt;= 99%,"実装中",IF(J8= 100%,"実装完了","")))</f>
        <v>未実装</v>
      </c>
      <c r="L8" s="80" t="s">
        <v>67</v>
      </c>
      <c r="M8" s="80"/>
      <c r="N8" s="80"/>
    </row>
    <row r="9" spans="2:14" x14ac:dyDescent="0.45">
      <c r="B9" s="30" t="s">
        <v>132</v>
      </c>
      <c r="C9" s="80" t="s">
        <v>69</v>
      </c>
      <c r="D9" s="80"/>
      <c r="E9" s="30"/>
      <c r="F9" s="30"/>
      <c r="G9" s="30" t="s">
        <v>40</v>
      </c>
      <c r="H9" s="30" t="str">
        <f>IF(J9&lt;=24%,"待機",IF(J9&lt;=99%,"作業中",IF(J9&gt;=100%,"作業終了","　")))</f>
        <v>待機</v>
      </c>
      <c r="I9" s="30" t="str">
        <f>IF(J9 &lt;= 0,"危", IF(J9 &lt;= 25%,"警",IF(J9&lt;=50%,"注",IF(J9&lt;=75%,"安","終了"))))</f>
        <v>危</v>
      </c>
      <c r="J9" s="4">
        <v>0</v>
      </c>
      <c r="K9" s="30" t="str">
        <f t="shared" ref="K9:K10" si="0">IF(J9 &lt;= 0%,"未実装",IF(J9 &lt;= 99%,"実装中",IF(J9= 100%,"実装完了","")))</f>
        <v>未実装</v>
      </c>
      <c r="L9" s="80" t="s">
        <v>80</v>
      </c>
      <c r="M9" s="80"/>
      <c r="N9" s="80"/>
    </row>
    <row r="10" spans="2:14" x14ac:dyDescent="0.45">
      <c r="B10" s="30" t="s">
        <v>134</v>
      </c>
      <c r="C10" s="80" t="s">
        <v>95</v>
      </c>
      <c r="D10" s="80"/>
      <c r="E10" s="30"/>
      <c r="F10" s="30"/>
      <c r="G10" s="30" t="s">
        <v>40</v>
      </c>
      <c r="H10" s="30" t="str">
        <f>IF(J10&lt;=24%,"待機",IF(J10&lt;=99%,"作業中",IF(J10&gt;=100%,"作業終了","　")))</f>
        <v>待機</v>
      </c>
      <c r="I10" s="30" t="str">
        <f>IF(J10 &lt;= 0,"危", IF(J10 &lt;= 25%,"警",IF(J10&lt;=50%,"注",IF(J10&lt;=75%,"安","終了"))))</f>
        <v>危</v>
      </c>
      <c r="J10" s="4">
        <v>0</v>
      </c>
      <c r="K10" s="30" t="str">
        <f t="shared" si="0"/>
        <v>未実装</v>
      </c>
      <c r="L10" s="80" t="s">
        <v>98</v>
      </c>
      <c r="M10" s="80"/>
      <c r="N10" s="80"/>
    </row>
    <row r="11" spans="2:14" x14ac:dyDescent="0.45">
      <c r="B11" s="30" t="s">
        <v>134</v>
      </c>
      <c r="C11" s="80" t="s">
        <v>96</v>
      </c>
      <c r="D11" s="80"/>
      <c r="E11" s="30"/>
      <c r="F11" s="30"/>
      <c r="G11" s="30" t="s">
        <v>40</v>
      </c>
      <c r="H11" s="30" t="str">
        <f>IF(J11&lt;=24%,"待機",IF(J11&lt;=99%,"作業中",IF(J11&gt;=100%,"作業終了","　")))</f>
        <v>待機</v>
      </c>
      <c r="I11" s="30" t="str">
        <f>IF(J11 &lt;= 0,"危", IF(J11 &lt;= 25%,"警",IF(J11&lt;=50%,"注",IF(J11&lt;=75%,"安","終了"))))</f>
        <v>危</v>
      </c>
      <c r="J11" s="4">
        <v>0</v>
      </c>
      <c r="K11" s="30" t="str">
        <f t="shared" ref="K11:K12" si="1">IF(J11 &lt;= 0%,"未実装",IF(J11 &lt;= 99%,"実装中",IF(J11= 100%,"実装完了","")))</f>
        <v>未実装</v>
      </c>
      <c r="L11" s="80" t="s">
        <v>99</v>
      </c>
      <c r="M11" s="80"/>
      <c r="N11" s="80"/>
    </row>
    <row r="12" spans="2:14" x14ac:dyDescent="0.45">
      <c r="B12" s="30" t="s">
        <v>132</v>
      </c>
      <c r="C12" s="80" t="s">
        <v>97</v>
      </c>
      <c r="D12" s="80"/>
      <c r="E12" s="30"/>
      <c r="F12" s="30"/>
      <c r="G12" s="30" t="s">
        <v>40</v>
      </c>
      <c r="H12" s="30" t="str">
        <f>IF(J12&lt;=24%,"待機",IF(J12&lt;=99%,"作業中",IF(J12&gt;=100%,"作業終了","　")))</f>
        <v>待機</v>
      </c>
      <c r="I12" s="30" t="str">
        <f>IF(J12 &lt;= 0,"危", IF(J12 &lt;= 25%,"警",IF(J12&lt;=50%,"注",IF(J12&lt;=75%,"安","終了"))))</f>
        <v>危</v>
      </c>
      <c r="J12" s="4">
        <v>0</v>
      </c>
      <c r="K12" s="30" t="str">
        <f t="shared" si="1"/>
        <v>未実装</v>
      </c>
      <c r="L12" s="80" t="s">
        <v>100</v>
      </c>
      <c r="M12" s="80"/>
      <c r="N12" s="80"/>
    </row>
    <row r="14" spans="2:14" x14ac:dyDescent="0.45">
      <c r="B14" s="87" t="s">
        <v>318</v>
      </c>
      <c r="C14" s="87"/>
      <c r="D14" s="87"/>
      <c r="E14" s="87" t="s">
        <v>320</v>
      </c>
      <c r="F14" s="87"/>
      <c r="G14" s="87"/>
      <c r="H14" s="37" t="s">
        <v>321</v>
      </c>
    </row>
    <row r="15" spans="2:14" x14ac:dyDescent="0.45">
      <c r="B15" s="80">
        <f>COUNTA(C8:D12)</f>
        <v>5</v>
      </c>
      <c r="C15" s="80"/>
      <c r="D15" s="80"/>
      <c r="E15" s="80">
        <f>COUNTIF(J8:J12,100%)</f>
        <v>0</v>
      </c>
      <c r="F15" s="80"/>
      <c r="G15" s="80"/>
      <c r="H15" s="46">
        <f>SUM(J8/(B15/1),J9/(B15/1),J10/(B15/1),J11/(B15/1),J12/(B15/1))</f>
        <v>0</v>
      </c>
    </row>
  </sheetData>
  <mergeCells count="30">
    <mergeCell ref="L10:N10"/>
    <mergeCell ref="C5:D6"/>
    <mergeCell ref="E5:F5"/>
    <mergeCell ref="H5:K5"/>
    <mergeCell ref="D3:E3"/>
    <mergeCell ref="F3:G3"/>
    <mergeCell ref="H3:I3"/>
    <mergeCell ref="J3:K3"/>
    <mergeCell ref="L3:M3"/>
    <mergeCell ref="D2:E2"/>
    <mergeCell ref="F2:G2"/>
    <mergeCell ref="H2:I2"/>
    <mergeCell ref="J2:K2"/>
    <mergeCell ref="L2:M2"/>
    <mergeCell ref="B14:D14"/>
    <mergeCell ref="E14:G14"/>
    <mergeCell ref="B15:D15"/>
    <mergeCell ref="E15:G15"/>
    <mergeCell ref="L5:N6"/>
    <mergeCell ref="C8:D8"/>
    <mergeCell ref="L8:N8"/>
    <mergeCell ref="B5:B6"/>
    <mergeCell ref="B7:N7"/>
    <mergeCell ref="C11:D11"/>
    <mergeCell ref="L11:N11"/>
    <mergeCell ref="C12:D12"/>
    <mergeCell ref="L12:N12"/>
    <mergeCell ref="C9:D9"/>
    <mergeCell ref="L9:N9"/>
    <mergeCell ref="C10:D10"/>
  </mergeCells>
  <phoneticPr fontId="1"/>
  <conditionalFormatting sqref="I8:I12">
    <cfRule type="cellIs" dxfId="1356" priority="58" operator="equal">
      <formula>"危"</formula>
    </cfRule>
  </conditionalFormatting>
  <conditionalFormatting sqref="I8:I12">
    <cfRule type="cellIs" dxfId="1355" priority="57" operator="equal">
      <formula>"注"</formula>
    </cfRule>
  </conditionalFormatting>
  <conditionalFormatting sqref="I8:I12">
    <cfRule type="cellIs" dxfId="1354" priority="54" operator="equal">
      <formula>"終了"</formula>
    </cfRule>
    <cfRule type="cellIs" dxfId="1353" priority="55" operator="equal">
      <formula>"安"</formula>
    </cfRule>
    <cfRule type="cellIs" dxfId="1352" priority="56" operator="equal">
      <formula>"警"</formula>
    </cfRule>
  </conditionalFormatting>
  <conditionalFormatting sqref="H8:H12">
    <cfRule type="cellIs" dxfId="1351" priority="51" operator="equal">
      <formula>"作業終了"</formula>
    </cfRule>
    <cfRule type="cellIs" dxfId="1350" priority="52" operator="equal">
      <formula>"作業中"</formula>
    </cfRule>
    <cfRule type="cellIs" dxfId="1349" priority="53" operator="equal">
      <formula>"待機"</formula>
    </cfRule>
  </conditionalFormatting>
  <conditionalFormatting sqref="I8:I12">
    <cfRule type="cellIs" dxfId="1348" priority="50" operator="equal">
      <formula>"警"</formula>
    </cfRule>
  </conditionalFormatting>
  <conditionalFormatting sqref="I8:I12">
    <cfRule type="cellIs" dxfId="1347" priority="49" operator="equal">
      <formula>"安"</formula>
    </cfRule>
  </conditionalFormatting>
  <conditionalFormatting sqref="I8:I12">
    <cfRule type="cellIs" dxfId="1346" priority="48" operator="equal">
      <formula>"終了"</formula>
    </cfRule>
  </conditionalFormatting>
  <conditionalFormatting sqref="K8:K12">
    <cfRule type="cellIs" dxfId="1345" priority="47" operator="equal">
      <formula>"未実装"</formula>
    </cfRule>
  </conditionalFormatting>
  <conditionalFormatting sqref="K8:K12">
    <cfRule type="cellIs" dxfId="1344" priority="41" operator="equal">
      <formula>"実装完了"</formula>
    </cfRule>
    <cfRule type="cellIs" dxfId="1343" priority="42" operator="equal">
      <formula>"実装中"</formula>
    </cfRule>
    <cfRule type="cellIs" dxfId="1342" priority="43" operator="equal">
      <formula>"未実装"</formula>
    </cfRule>
    <cfRule type="cellIs" dxfId="1341" priority="44" operator="equal">
      <formula>"実装完了"</formula>
    </cfRule>
    <cfRule type="cellIs" dxfId="1340" priority="45" operator="lessThan">
      <formula>$J$8&lt;=99%</formula>
    </cfRule>
    <cfRule type="cellIs" dxfId="1339" priority="46" operator="lessThan">
      <formula>$J$8&lt;=99%</formula>
    </cfRule>
  </conditionalFormatting>
  <conditionalFormatting sqref="E5:E6">
    <cfRule type="containsText" dxfId="1338" priority="36" operator="containsText" text="未定">
      <formula>NOT(ISERROR(SEARCH("未定",E5)))</formula>
    </cfRule>
    <cfRule type="containsText" dxfId="1337" priority="37" operator="containsText" text="館田">
      <formula>NOT(ISERROR(SEARCH("館田",E5)))</formula>
    </cfRule>
    <cfRule type="containsText" dxfId="1336" priority="38" operator="containsText" text="蛯名">
      <formula>NOT(ISERROR(SEARCH("蛯名",E5)))</formula>
    </cfRule>
    <cfRule type="containsText" dxfId="1335" priority="39" operator="containsText" text="圷">
      <formula>NOT(ISERROR(SEARCH("圷",E5)))</formula>
    </cfRule>
    <cfRule type="containsText" dxfId="1334" priority="40" operator="containsText" text="荒谷">
      <formula>NOT(ISERROR(SEARCH("荒谷",E5)))</formula>
    </cfRule>
  </conditionalFormatting>
  <conditionalFormatting sqref="F6">
    <cfRule type="containsText" dxfId="1333" priority="34" operator="containsText" text="館田">
      <formula>NOT(ISERROR(SEARCH("館田",F6)))</formula>
    </cfRule>
    <cfRule type="containsText" dxfId="1332" priority="35" operator="containsText" text="蛯名">
      <formula>NOT(ISERROR(SEARCH("蛯名",F6)))</formula>
    </cfRule>
  </conditionalFormatting>
  <conditionalFormatting sqref="E5:E6">
    <cfRule type="containsText" dxfId="1331" priority="33" operator="containsText" text="舘田">
      <formula>NOT(ISERROR(SEARCH("舘田",E5)))</formula>
    </cfRule>
  </conditionalFormatting>
  <conditionalFormatting sqref="E5:E6">
    <cfRule type="containsText" dxfId="1330" priority="26" operator="containsText" text="有馬">
      <formula>NOT(ISERROR(SEARCH("有馬",E5)))</formula>
    </cfRule>
    <cfRule type="containsText" dxfId="1329" priority="27" operator="containsText" text="有馬">
      <formula>NOT(ISERROR(SEARCH("有馬",E5)))</formula>
    </cfRule>
    <cfRule type="containsText" dxfId="1328" priority="28" operator="containsText" text="石田">
      <formula>NOT(ISERROR(SEARCH("石田",E5)))</formula>
    </cfRule>
    <cfRule type="containsText" dxfId="1327" priority="29" operator="containsText" text="石田">
      <formula>NOT(ISERROR(SEARCH("石田",E5)))</formula>
    </cfRule>
    <cfRule type="containsText" dxfId="1326" priority="30" operator="containsText" text="横道">
      <formula>NOT(ISERROR(SEARCH("横道",E5)))</formula>
    </cfRule>
    <cfRule type="containsText" dxfId="1325" priority="31" operator="containsText" text="佐藤">
      <formula>NOT(ISERROR(SEARCH("佐藤",E5)))</formula>
    </cfRule>
    <cfRule type="containsText" dxfId="1324" priority="32" operator="containsText" text="未定">
      <formula>NOT(ISERROR(SEARCH("未定",E5)))</formula>
    </cfRule>
  </conditionalFormatting>
  <conditionalFormatting sqref="E5:E6">
    <cfRule type="containsText" dxfId="1323" priority="25" operator="containsText" text="横道">
      <formula>NOT(ISERROR(SEARCH("横道",E5)))</formula>
    </cfRule>
  </conditionalFormatting>
  <conditionalFormatting sqref="H5:H6">
    <cfRule type="containsText" dxfId="1322" priority="22" operator="containsText" text="作業終了">
      <formula>NOT(ISERROR(SEARCH("作業終了",H5)))</formula>
    </cfRule>
    <cfRule type="containsText" dxfId="1321" priority="23" operator="containsText" text="作業中">
      <formula>NOT(ISERROR(SEARCH("作業中",H5)))</formula>
    </cfRule>
    <cfRule type="containsText" dxfId="1320" priority="24" operator="containsText" text="待機">
      <formula>NOT(ISERROR(SEARCH("待機",H5)))</formula>
    </cfRule>
  </conditionalFormatting>
  <conditionalFormatting sqref="I6">
    <cfRule type="containsText" dxfId="1319" priority="15" operator="containsText" text="注">
      <formula>NOT(ISERROR(SEARCH("注",I6)))</formula>
    </cfRule>
    <cfRule type="containsText" dxfId="1318" priority="18" operator="containsText" text="警">
      <formula>NOT(ISERROR(SEARCH("警",I6)))</formula>
    </cfRule>
    <cfRule type="containsText" dxfId="1317" priority="19" operator="containsText" text="安全">
      <formula>NOT(ISERROR(SEARCH("安全",I6)))</formula>
    </cfRule>
    <cfRule type="containsText" dxfId="1316" priority="20" operator="containsText" text="注意">
      <formula>NOT(ISERROR(SEARCH("注意",I6)))</formula>
    </cfRule>
    <cfRule type="containsText" dxfId="1315" priority="21" operator="containsText" text="警告">
      <formula>NOT(ISERROR(SEARCH("警告",I6)))</formula>
    </cfRule>
  </conditionalFormatting>
  <conditionalFormatting sqref="K6">
    <cfRule type="containsText" dxfId="1314" priority="16" operator="containsText" text="不実装">
      <formula>NOT(ISERROR(SEARCH("不実装",K6)))</formula>
    </cfRule>
    <cfRule type="containsText" dxfId="1313" priority="17" operator="containsText" text="実装">
      <formula>NOT(ISERROR(SEARCH("実装",K6)))</formula>
    </cfRule>
  </conditionalFormatting>
  <conditionalFormatting sqref="I6">
    <cfRule type="containsText" dxfId="1312" priority="9" operator="containsText" text="安">
      <formula>NOT(ISERROR(SEARCH("安",I6)))</formula>
    </cfRule>
    <cfRule type="containsText" dxfId="1311" priority="10" operator="containsText" text="安">
      <formula>NOT(ISERROR(SEARCH("安",I6)))</formula>
    </cfRule>
    <cfRule type="containsText" dxfId="1310" priority="11" operator="containsText" text="安">
      <formula>NOT(ISERROR(SEARCH("安",I6)))</formula>
    </cfRule>
    <cfRule type="containsText" dxfId="1309" priority="14" operator="containsText" text="安">
      <formula>NOT(ISERROR(SEARCH("安",I6)))</formula>
    </cfRule>
  </conditionalFormatting>
  <conditionalFormatting sqref="H5:H6">
    <cfRule type="containsText" dxfId="1308" priority="8" operator="containsText" text="終了">
      <formula>NOT(ISERROR(SEARCH("終了",H5)))</formula>
    </cfRule>
    <cfRule type="containsText" dxfId="1307" priority="12" operator="containsText" text="終了">
      <formula>NOT(ISERROR(SEARCH("終了",H5)))</formula>
    </cfRule>
    <cfRule type="containsText" dxfId="1306" priority="13" operator="containsText" text="作業終了">
      <formula>NOT(ISERROR(SEARCH("作業終了",H5)))</formula>
    </cfRule>
  </conditionalFormatting>
  <conditionalFormatting sqref="K6">
    <cfRule type="containsText" dxfId="1305" priority="7" operator="containsText" text="実装中">
      <formula>NOT(ISERROR(SEARCH("実装中",K6)))</formula>
    </cfRule>
  </conditionalFormatting>
  <conditionalFormatting sqref="J6">
    <cfRule type="containsText" dxfId="1304" priority="4" operator="containsText" text="60">
      <formula>NOT(ISERROR(SEARCH("60",J6)))</formula>
    </cfRule>
    <cfRule type="containsText" dxfId="1303" priority="5" operator="containsText" text="30">
      <formula>NOT(ISERROR(SEARCH("30",J6)))</formula>
    </cfRule>
    <cfRule type="containsText" dxfId="1302" priority="6" operator="containsText" text="30％">
      <formula>NOT(ISERROR(SEARCH("30％",J6)))</formula>
    </cfRule>
  </conditionalFormatting>
  <conditionalFormatting sqref="H15">
    <cfRule type="cellIs" dxfId="1301" priority="1" operator="equal">
      <formula>"作業終了"</formula>
    </cfRule>
    <cfRule type="cellIs" dxfId="1300" priority="2" operator="equal">
      <formula>"作業中"</formula>
    </cfRule>
    <cfRule type="cellIs" dxfId="1299" priority="3" operator="equal">
      <formula>"待機"</formula>
    </cfRule>
  </conditionalFormatting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データ管理!$C$3:$C$12</xm:f>
          </x14:formula1>
          <xm:sqref>E8:F12</xm:sqref>
        </x14:dataValidation>
        <x14:dataValidation type="list" allowBlank="1" showInputMessage="1" showErrorMessage="1">
          <x14:formula1>
            <xm:f>データ管理!$E$3:$E$7</xm:f>
          </x14:formula1>
          <xm:sqref>J8:J12</xm:sqref>
        </x14:dataValidation>
        <x14:dataValidation type="list" allowBlank="1" showInputMessage="1" showErrorMessage="1">
          <x14:formula1>
            <xm:f>データ管理!$I$3:$I$4</xm:f>
          </x14:formula1>
          <xm:sqref>B8:B12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workbookViewId="0"/>
  </sheetViews>
  <sheetFormatPr defaultRowHeight="18" x14ac:dyDescent="0.45"/>
  <cols>
    <col min="1" max="1" width="3.69921875" customWidth="1"/>
    <col min="2" max="2" width="5.69921875" customWidth="1"/>
    <col min="3" max="14" width="11.09765625" customWidth="1"/>
    <col min="15" max="21" width="11.796875" customWidth="1"/>
  </cols>
  <sheetData>
    <row r="1" spans="2:14" ht="18.600000000000001" thickBot="1" x14ac:dyDescent="0.5"/>
    <row r="2" spans="2:14" x14ac:dyDescent="0.45">
      <c r="B2" s="15"/>
      <c r="C2" s="10" t="s">
        <v>20</v>
      </c>
      <c r="D2" s="85" t="s">
        <v>0</v>
      </c>
      <c r="E2" s="83"/>
      <c r="F2" s="83" t="s">
        <v>2</v>
      </c>
      <c r="G2" s="83"/>
      <c r="H2" s="83" t="s">
        <v>1</v>
      </c>
      <c r="I2" s="83"/>
      <c r="J2" s="83" t="s">
        <v>3</v>
      </c>
      <c r="K2" s="83"/>
      <c r="L2" s="83" t="s">
        <v>8</v>
      </c>
      <c r="M2" s="84"/>
    </row>
    <row r="3" spans="2:14" ht="18.600000000000001" thickBot="1" x14ac:dyDescent="0.5">
      <c r="B3" s="12" t="s">
        <v>4</v>
      </c>
      <c r="C3" s="13">
        <f ca="1">TODAY()</f>
        <v>43756</v>
      </c>
      <c r="D3" s="86" t="s">
        <v>5</v>
      </c>
      <c r="E3" s="81"/>
      <c r="F3" s="81" t="s">
        <v>6</v>
      </c>
      <c r="G3" s="81"/>
      <c r="H3" s="81" t="s">
        <v>7</v>
      </c>
      <c r="I3" s="81"/>
      <c r="J3" s="81" t="s">
        <v>10</v>
      </c>
      <c r="K3" s="81"/>
      <c r="L3" s="81" t="s">
        <v>9</v>
      </c>
      <c r="M3" s="82"/>
    </row>
    <row r="5" spans="2:14" x14ac:dyDescent="0.45">
      <c r="B5" s="87" t="s">
        <v>131</v>
      </c>
      <c r="C5" s="87" t="s">
        <v>11</v>
      </c>
      <c r="D5" s="87"/>
      <c r="E5" s="87" t="s">
        <v>12</v>
      </c>
      <c r="F5" s="87"/>
      <c r="G5" s="37"/>
      <c r="H5" s="87" t="s">
        <v>13</v>
      </c>
      <c r="I5" s="87"/>
      <c r="J5" s="87"/>
      <c r="K5" s="87"/>
      <c r="L5" s="87" t="s">
        <v>58</v>
      </c>
      <c r="M5" s="87"/>
      <c r="N5" s="87"/>
    </row>
    <row r="6" spans="2:14" x14ac:dyDescent="0.45">
      <c r="B6" s="87"/>
      <c r="C6" s="87"/>
      <c r="D6" s="87"/>
      <c r="E6" s="37" t="s">
        <v>14</v>
      </c>
      <c r="F6" s="37" t="s">
        <v>15</v>
      </c>
      <c r="G6" s="37" t="s">
        <v>16</v>
      </c>
      <c r="H6" s="37" t="s">
        <v>17</v>
      </c>
      <c r="I6" s="37" t="s">
        <v>18</v>
      </c>
      <c r="J6" s="37" t="s">
        <v>19</v>
      </c>
      <c r="K6" s="37" t="s">
        <v>60</v>
      </c>
      <c r="L6" s="87"/>
      <c r="M6" s="87"/>
      <c r="N6" s="87"/>
    </row>
    <row r="7" spans="2:14" x14ac:dyDescent="0.45">
      <c r="B7" s="90" t="s">
        <v>118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</row>
    <row r="8" spans="2:14" x14ac:dyDescent="0.45">
      <c r="B8" s="30" t="s">
        <v>132</v>
      </c>
      <c r="C8" s="80" t="s">
        <v>61</v>
      </c>
      <c r="D8" s="80"/>
      <c r="E8" s="30"/>
      <c r="F8" s="30"/>
      <c r="G8" s="30" t="s">
        <v>40</v>
      </c>
      <c r="H8" s="30" t="str">
        <f>IF(J8&lt;=24%,"待機",IF(J8&lt;=99%,"作業中",IF(J8&gt;=100%,"作業終了","　")))</f>
        <v>待機</v>
      </c>
      <c r="I8" s="30" t="str">
        <f>IF(J8 &lt;= 0,"危", IF(J8 &lt;= 25%,"警",IF(J8&lt;=50%,"注",IF(J8&lt;=75%,"安","終了"))))</f>
        <v>危</v>
      </c>
      <c r="J8" s="4">
        <v>0</v>
      </c>
      <c r="K8" s="30" t="str">
        <f>IF(J8 &lt;= 0%,"未実装",IF(J8 &lt;= 99%,"実装中",IF(J8= 100%,"実装完了","")))</f>
        <v>未実装</v>
      </c>
      <c r="L8" s="80" t="s">
        <v>71</v>
      </c>
      <c r="M8" s="80"/>
      <c r="N8" s="80"/>
    </row>
    <row r="9" spans="2:14" x14ac:dyDescent="0.45">
      <c r="B9" s="30" t="s">
        <v>132</v>
      </c>
      <c r="C9" s="80" t="s">
        <v>69</v>
      </c>
      <c r="D9" s="80"/>
      <c r="E9" s="30"/>
      <c r="F9" s="30"/>
      <c r="G9" s="30" t="s">
        <v>40</v>
      </c>
      <c r="H9" s="30" t="str">
        <f>IF(J9&lt;=24%,"待機",IF(J9&lt;=99%,"作業中",IF(J9&gt;=100%,"作業終了","　")))</f>
        <v>待機</v>
      </c>
      <c r="I9" s="30" t="str">
        <f>IF(J9 &lt;= 0,"危", IF(J9 &lt;= 25%,"警",IF(J9&lt;=50%,"注",IF(J9&lt;=75%,"安","終了"))))</f>
        <v>危</v>
      </c>
      <c r="J9" s="4">
        <v>0</v>
      </c>
      <c r="K9" s="30" t="str">
        <f t="shared" ref="K9:K11" si="0">IF(J9 &lt;= 0%,"未実装",IF(J9 &lt;= 99%,"実装中",IF(J9= 100%,"実装完了","")))</f>
        <v>未実装</v>
      </c>
      <c r="L9" s="80" t="s">
        <v>72</v>
      </c>
      <c r="M9" s="80"/>
      <c r="N9" s="80"/>
    </row>
    <row r="10" spans="2:14" x14ac:dyDescent="0.45">
      <c r="B10" s="30" t="s">
        <v>132</v>
      </c>
      <c r="C10" s="80" t="s">
        <v>68</v>
      </c>
      <c r="D10" s="80"/>
      <c r="E10" s="30"/>
      <c r="F10" s="30"/>
      <c r="G10" s="30" t="s">
        <v>40</v>
      </c>
      <c r="H10" s="30" t="str">
        <f>IF(J10&lt;=24%,"待機",IF(J10&lt;=99%,"作業中",IF(J10&gt;=100%,"作業終了","　")))</f>
        <v>待機</v>
      </c>
      <c r="I10" s="30" t="str">
        <f>IF(J10 &lt;= 0,"危", IF(J10 &lt;= 25%,"警",IF(J10&lt;=50%,"注",IF(J10&lt;=75%,"安","終了"))))</f>
        <v>危</v>
      </c>
      <c r="J10" s="4">
        <v>0</v>
      </c>
      <c r="K10" s="30" t="str">
        <f t="shared" si="0"/>
        <v>未実装</v>
      </c>
      <c r="L10" s="80" t="s">
        <v>73</v>
      </c>
      <c r="M10" s="80"/>
      <c r="N10" s="80"/>
    </row>
    <row r="11" spans="2:14" x14ac:dyDescent="0.45">
      <c r="B11" s="30" t="s">
        <v>134</v>
      </c>
      <c r="C11" s="80" t="s">
        <v>70</v>
      </c>
      <c r="D11" s="80"/>
      <c r="E11" s="30"/>
      <c r="F11" s="30"/>
      <c r="G11" s="30" t="s">
        <v>40</v>
      </c>
      <c r="H11" s="30" t="str">
        <f>IF(J11&lt;=24%,"待機",IF(J11&lt;=99%,"作業中",IF(J11&gt;=100%,"作業終了","　")))</f>
        <v>待機</v>
      </c>
      <c r="I11" s="30" t="str">
        <f>IF(J11 &lt;= 0,"危", IF(J11 &lt;= 25%,"警",IF(J11&lt;=50%,"注",IF(J11&lt;=75%,"安","終了"))))</f>
        <v>危</v>
      </c>
      <c r="J11" s="4">
        <v>0</v>
      </c>
      <c r="K11" s="30" t="str">
        <f t="shared" si="0"/>
        <v>未実装</v>
      </c>
      <c r="L11" s="80" t="s">
        <v>81</v>
      </c>
      <c r="M11" s="80"/>
      <c r="N11" s="80"/>
    </row>
    <row r="13" spans="2:14" x14ac:dyDescent="0.45">
      <c r="B13" s="87" t="s">
        <v>318</v>
      </c>
      <c r="C13" s="87"/>
      <c r="D13" s="87"/>
      <c r="E13" s="87" t="s">
        <v>320</v>
      </c>
      <c r="F13" s="87"/>
      <c r="G13" s="87"/>
      <c r="H13" s="37" t="s">
        <v>321</v>
      </c>
    </row>
    <row r="14" spans="2:14" x14ac:dyDescent="0.45">
      <c r="B14" s="80">
        <f>COUNTA(C8:D11)</f>
        <v>4</v>
      </c>
      <c r="C14" s="80"/>
      <c r="D14" s="80"/>
      <c r="E14" s="80">
        <f>COUNTIF(J8:J11,100%)</f>
        <v>0</v>
      </c>
      <c r="F14" s="80"/>
      <c r="G14" s="80"/>
      <c r="H14" s="46">
        <f>SUM(J8/(B14/1),J9/(B14/1),J10/(B14/1),J11/(B14/1))</f>
        <v>0</v>
      </c>
    </row>
  </sheetData>
  <mergeCells count="28">
    <mergeCell ref="H5:K5"/>
    <mergeCell ref="L5:N6"/>
    <mergeCell ref="D3:E3"/>
    <mergeCell ref="F3:G3"/>
    <mergeCell ref="H3:I3"/>
    <mergeCell ref="J3:K3"/>
    <mergeCell ref="L3:M3"/>
    <mergeCell ref="D2:E2"/>
    <mergeCell ref="F2:G2"/>
    <mergeCell ref="H2:I2"/>
    <mergeCell ref="J2:K2"/>
    <mergeCell ref="L2:M2"/>
    <mergeCell ref="B14:D14"/>
    <mergeCell ref="E14:G14"/>
    <mergeCell ref="C11:D11"/>
    <mergeCell ref="L11:N11"/>
    <mergeCell ref="B5:B6"/>
    <mergeCell ref="B7:N7"/>
    <mergeCell ref="B13:D13"/>
    <mergeCell ref="E13:G13"/>
    <mergeCell ref="C9:D9"/>
    <mergeCell ref="L9:N9"/>
    <mergeCell ref="C10:D10"/>
    <mergeCell ref="L10:N10"/>
    <mergeCell ref="C8:D8"/>
    <mergeCell ref="L8:N8"/>
    <mergeCell ref="C5:D6"/>
    <mergeCell ref="E5:F5"/>
  </mergeCells>
  <phoneticPr fontId="1"/>
  <conditionalFormatting sqref="I8:I11">
    <cfRule type="cellIs" dxfId="1298" priority="58" operator="equal">
      <formula>"危"</formula>
    </cfRule>
  </conditionalFormatting>
  <conditionalFormatting sqref="I8:I11">
    <cfRule type="cellIs" dxfId="1297" priority="57" operator="equal">
      <formula>"注"</formula>
    </cfRule>
  </conditionalFormatting>
  <conditionalFormatting sqref="I8:I11">
    <cfRule type="cellIs" dxfId="1296" priority="54" operator="equal">
      <formula>"終了"</formula>
    </cfRule>
    <cfRule type="cellIs" dxfId="1295" priority="55" operator="equal">
      <formula>"安"</formula>
    </cfRule>
    <cfRule type="cellIs" dxfId="1294" priority="56" operator="equal">
      <formula>"警"</formula>
    </cfRule>
  </conditionalFormatting>
  <conditionalFormatting sqref="H8:H11">
    <cfRule type="cellIs" dxfId="1293" priority="51" operator="equal">
      <formula>"作業終了"</formula>
    </cfRule>
    <cfRule type="cellIs" dxfId="1292" priority="52" operator="equal">
      <formula>"作業中"</formula>
    </cfRule>
    <cfRule type="cellIs" dxfId="1291" priority="53" operator="equal">
      <formula>"待機"</formula>
    </cfRule>
  </conditionalFormatting>
  <conditionalFormatting sqref="I8:I11">
    <cfRule type="cellIs" dxfId="1290" priority="50" operator="equal">
      <formula>"警"</formula>
    </cfRule>
  </conditionalFormatting>
  <conditionalFormatting sqref="I8:I11">
    <cfRule type="cellIs" dxfId="1289" priority="49" operator="equal">
      <formula>"安"</formula>
    </cfRule>
  </conditionalFormatting>
  <conditionalFormatting sqref="I8:I11">
    <cfRule type="cellIs" dxfId="1288" priority="48" operator="equal">
      <formula>"終了"</formula>
    </cfRule>
  </conditionalFormatting>
  <conditionalFormatting sqref="K8:K11">
    <cfRule type="cellIs" dxfId="1287" priority="47" operator="equal">
      <formula>"未実装"</formula>
    </cfRule>
  </conditionalFormatting>
  <conditionalFormatting sqref="K8:K11">
    <cfRule type="cellIs" dxfId="1286" priority="41" operator="equal">
      <formula>"実装完了"</formula>
    </cfRule>
    <cfRule type="cellIs" dxfId="1285" priority="42" operator="equal">
      <formula>"実装中"</formula>
    </cfRule>
    <cfRule type="cellIs" dxfId="1284" priority="43" operator="equal">
      <formula>"未実装"</formula>
    </cfRule>
    <cfRule type="cellIs" dxfId="1283" priority="44" operator="equal">
      <formula>"実装完了"</formula>
    </cfRule>
    <cfRule type="cellIs" dxfId="1282" priority="45" operator="lessThan">
      <formula>$J$8&lt;=99%</formula>
    </cfRule>
    <cfRule type="cellIs" dxfId="1281" priority="46" operator="lessThan">
      <formula>$J$8&lt;=99%</formula>
    </cfRule>
  </conditionalFormatting>
  <conditionalFormatting sqref="E5:E6">
    <cfRule type="containsText" dxfId="1280" priority="36" operator="containsText" text="未定">
      <formula>NOT(ISERROR(SEARCH("未定",E5)))</formula>
    </cfRule>
    <cfRule type="containsText" dxfId="1279" priority="37" operator="containsText" text="館田">
      <formula>NOT(ISERROR(SEARCH("館田",E5)))</formula>
    </cfRule>
    <cfRule type="containsText" dxfId="1278" priority="38" operator="containsText" text="蛯名">
      <formula>NOT(ISERROR(SEARCH("蛯名",E5)))</formula>
    </cfRule>
    <cfRule type="containsText" dxfId="1277" priority="39" operator="containsText" text="圷">
      <formula>NOT(ISERROR(SEARCH("圷",E5)))</formula>
    </cfRule>
    <cfRule type="containsText" dxfId="1276" priority="40" operator="containsText" text="荒谷">
      <formula>NOT(ISERROR(SEARCH("荒谷",E5)))</formula>
    </cfRule>
  </conditionalFormatting>
  <conditionalFormatting sqref="F6">
    <cfRule type="containsText" dxfId="1275" priority="34" operator="containsText" text="館田">
      <formula>NOT(ISERROR(SEARCH("館田",F6)))</formula>
    </cfRule>
    <cfRule type="containsText" dxfId="1274" priority="35" operator="containsText" text="蛯名">
      <formula>NOT(ISERROR(SEARCH("蛯名",F6)))</formula>
    </cfRule>
  </conditionalFormatting>
  <conditionalFormatting sqref="E5:E6">
    <cfRule type="containsText" dxfId="1273" priority="33" operator="containsText" text="舘田">
      <formula>NOT(ISERROR(SEARCH("舘田",E5)))</formula>
    </cfRule>
  </conditionalFormatting>
  <conditionalFormatting sqref="E5:E6">
    <cfRule type="containsText" dxfId="1272" priority="26" operator="containsText" text="有馬">
      <formula>NOT(ISERROR(SEARCH("有馬",E5)))</formula>
    </cfRule>
    <cfRule type="containsText" dxfId="1271" priority="27" operator="containsText" text="有馬">
      <formula>NOT(ISERROR(SEARCH("有馬",E5)))</formula>
    </cfRule>
    <cfRule type="containsText" dxfId="1270" priority="28" operator="containsText" text="石田">
      <formula>NOT(ISERROR(SEARCH("石田",E5)))</formula>
    </cfRule>
    <cfRule type="containsText" dxfId="1269" priority="29" operator="containsText" text="石田">
      <formula>NOT(ISERROR(SEARCH("石田",E5)))</formula>
    </cfRule>
    <cfRule type="containsText" dxfId="1268" priority="30" operator="containsText" text="横道">
      <formula>NOT(ISERROR(SEARCH("横道",E5)))</formula>
    </cfRule>
    <cfRule type="containsText" dxfId="1267" priority="31" operator="containsText" text="佐藤">
      <formula>NOT(ISERROR(SEARCH("佐藤",E5)))</formula>
    </cfRule>
    <cfRule type="containsText" dxfId="1266" priority="32" operator="containsText" text="未定">
      <formula>NOT(ISERROR(SEARCH("未定",E5)))</formula>
    </cfRule>
  </conditionalFormatting>
  <conditionalFormatting sqref="E5:E6">
    <cfRule type="containsText" dxfId="1265" priority="25" operator="containsText" text="横道">
      <formula>NOT(ISERROR(SEARCH("横道",E5)))</formula>
    </cfRule>
  </conditionalFormatting>
  <conditionalFormatting sqref="H5:H6">
    <cfRule type="containsText" dxfId="1264" priority="22" operator="containsText" text="作業終了">
      <formula>NOT(ISERROR(SEARCH("作業終了",H5)))</formula>
    </cfRule>
    <cfRule type="containsText" dxfId="1263" priority="23" operator="containsText" text="作業中">
      <formula>NOT(ISERROR(SEARCH("作業中",H5)))</formula>
    </cfRule>
    <cfRule type="containsText" dxfId="1262" priority="24" operator="containsText" text="待機">
      <formula>NOT(ISERROR(SEARCH("待機",H5)))</formula>
    </cfRule>
  </conditionalFormatting>
  <conditionalFormatting sqref="I6">
    <cfRule type="containsText" dxfId="1261" priority="15" operator="containsText" text="注">
      <formula>NOT(ISERROR(SEARCH("注",I6)))</formula>
    </cfRule>
    <cfRule type="containsText" dxfId="1260" priority="18" operator="containsText" text="警">
      <formula>NOT(ISERROR(SEARCH("警",I6)))</formula>
    </cfRule>
    <cfRule type="containsText" dxfId="1259" priority="19" operator="containsText" text="安全">
      <formula>NOT(ISERROR(SEARCH("安全",I6)))</formula>
    </cfRule>
    <cfRule type="containsText" dxfId="1258" priority="20" operator="containsText" text="注意">
      <formula>NOT(ISERROR(SEARCH("注意",I6)))</formula>
    </cfRule>
    <cfRule type="containsText" dxfId="1257" priority="21" operator="containsText" text="警告">
      <formula>NOT(ISERROR(SEARCH("警告",I6)))</formula>
    </cfRule>
  </conditionalFormatting>
  <conditionalFormatting sqref="K6">
    <cfRule type="containsText" dxfId="1256" priority="16" operator="containsText" text="不実装">
      <formula>NOT(ISERROR(SEARCH("不実装",K6)))</formula>
    </cfRule>
    <cfRule type="containsText" dxfId="1255" priority="17" operator="containsText" text="実装">
      <formula>NOT(ISERROR(SEARCH("実装",K6)))</formula>
    </cfRule>
  </conditionalFormatting>
  <conditionalFormatting sqref="I6">
    <cfRule type="containsText" dxfId="1254" priority="9" operator="containsText" text="安">
      <formula>NOT(ISERROR(SEARCH("安",I6)))</formula>
    </cfRule>
    <cfRule type="containsText" dxfId="1253" priority="10" operator="containsText" text="安">
      <formula>NOT(ISERROR(SEARCH("安",I6)))</formula>
    </cfRule>
    <cfRule type="containsText" dxfId="1252" priority="11" operator="containsText" text="安">
      <formula>NOT(ISERROR(SEARCH("安",I6)))</formula>
    </cfRule>
    <cfRule type="containsText" dxfId="1251" priority="14" operator="containsText" text="安">
      <formula>NOT(ISERROR(SEARCH("安",I6)))</formula>
    </cfRule>
  </conditionalFormatting>
  <conditionalFormatting sqref="H5:H6">
    <cfRule type="containsText" dxfId="1250" priority="8" operator="containsText" text="終了">
      <formula>NOT(ISERROR(SEARCH("終了",H5)))</formula>
    </cfRule>
    <cfRule type="containsText" dxfId="1249" priority="12" operator="containsText" text="終了">
      <formula>NOT(ISERROR(SEARCH("終了",H5)))</formula>
    </cfRule>
    <cfRule type="containsText" dxfId="1248" priority="13" operator="containsText" text="作業終了">
      <formula>NOT(ISERROR(SEARCH("作業終了",H5)))</formula>
    </cfRule>
  </conditionalFormatting>
  <conditionalFormatting sqref="K6">
    <cfRule type="containsText" dxfId="1247" priority="7" operator="containsText" text="実装中">
      <formula>NOT(ISERROR(SEARCH("実装中",K6)))</formula>
    </cfRule>
  </conditionalFormatting>
  <conditionalFormatting sqref="J6">
    <cfRule type="containsText" dxfId="1246" priority="4" operator="containsText" text="60">
      <formula>NOT(ISERROR(SEARCH("60",J6)))</formula>
    </cfRule>
    <cfRule type="containsText" dxfId="1245" priority="5" operator="containsText" text="30">
      <formula>NOT(ISERROR(SEARCH("30",J6)))</formula>
    </cfRule>
    <cfRule type="containsText" dxfId="1244" priority="6" operator="containsText" text="30％">
      <formula>NOT(ISERROR(SEARCH("30％",J6)))</formula>
    </cfRule>
  </conditionalFormatting>
  <conditionalFormatting sqref="H14">
    <cfRule type="cellIs" dxfId="1243" priority="1" operator="equal">
      <formula>"作業終了"</formula>
    </cfRule>
    <cfRule type="cellIs" dxfId="1242" priority="2" operator="equal">
      <formula>"作業中"</formula>
    </cfRule>
    <cfRule type="cellIs" dxfId="1241" priority="3" operator="equal">
      <formula>"待機"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データ管理!$E$3:$E$7</xm:f>
          </x14:formula1>
          <xm:sqref>J8:J11</xm:sqref>
        </x14:dataValidation>
        <x14:dataValidation type="list" allowBlank="1" showInputMessage="1" showErrorMessage="1">
          <x14:formula1>
            <xm:f>データ管理!$C$3:$C$12</xm:f>
          </x14:formula1>
          <xm:sqref>E8:F11</xm:sqref>
        </x14:dataValidation>
        <x14:dataValidation type="list" allowBlank="1" showInputMessage="1" showErrorMessage="1">
          <x14:formula1>
            <xm:f>データ管理!$I$3:$I$4</xm:f>
          </x14:formula1>
          <xm:sqref>B8:B11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workbookViewId="0"/>
  </sheetViews>
  <sheetFormatPr defaultRowHeight="18" x14ac:dyDescent="0.45"/>
  <cols>
    <col min="1" max="1" width="3.69921875" customWidth="1"/>
    <col min="2" max="2" width="5.69921875" customWidth="1"/>
    <col min="3" max="14" width="11.09765625" customWidth="1"/>
    <col min="15" max="21" width="11.796875" customWidth="1"/>
  </cols>
  <sheetData>
    <row r="1" spans="2:14" ht="18.600000000000001" thickBot="1" x14ac:dyDescent="0.5"/>
    <row r="2" spans="2:14" x14ac:dyDescent="0.45">
      <c r="B2" s="15"/>
      <c r="C2" s="31" t="s">
        <v>20</v>
      </c>
      <c r="D2" s="85" t="s">
        <v>0</v>
      </c>
      <c r="E2" s="83"/>
      <c r="F2" s="83" t="s">
        <v>2</v>
      </c>
      <c r="G2" s="83"/>
      <c r="H2" s="83" t="s">
        <v>1</v>
      </c>
      <c r="I2" s="83"/>
      <c r="J2" s="83" t="s">
        <v>3</v>
      </c>
      <c r="K2" s="83"/>
      <c r="L2" s="83" t="s">
        <v>8</v>
      </c>
      <c r="M2" s="84"/>
    </row>
    <row r="3" spans="2:14" ht="18.600000000000001" thickBot="1" x14ac:dyDescent="0.5">
      <c r="B3" s="12" t="s">
        <v>4</v>
      </c>
      <c r="C3" s="32">
        <f ca="1">TODAY()</f>
        <v>43756</v>
      </c>
      <c r="D3" s="86" t="s">
        <v>5</v>
      </c>
      <c r="E3" s="81"/>
      <c r="F3" s="81" t="s">
        <v>6</v>
      </c>
      <c r="G3" s="81"/>
      <c r="H3" s="81" t="s">
        <v>7</v>
      </c>
      <c r="I3" s="81"/>
      <c r="J3" s="81" t="s">
        <v>10</v>
      </c>
      <c r="K3" s="81"/>
      <c r="L3" s="81" t="s">
        <v>9</v>
      </c>
      <c r="M3" s="82"/>
    </row>
    <row r="5" spans="2:14" x14ac:dyDescent="0.45">
      <c r="B5" s="87" t="s">
        <v>131</v>
      </c>
      <c r="C5" s="87" t="s">
        <v>11</v>
      </c>
      <c r="D5" s="87"/>
      <c r="E5" s="87" t="s">
        <v>12</v>
      </c>
      <c r="F5" s="87"/>
      <c r="G5" s="37"/>
      <c r="H5" s="87" t="s">
        <v>13</v>
      </c>
      <c r="I5" s="87"/>
      <c r="J5" s="87"/>
      <c r="K5" s="87"/>
      <c r="L5" s="87" t="s">
        <v>58</v>
      </c>
      <c r="M5" s="87"/>
      <c r="N5" s="87"/>
    </row>
    <row r="6" spans="2:14" x14ac:dyDescent="0.45">
      <c r="B6" s="87"/>
      <c r="C6" s="87"/>
      <c r="D6" s="87"/>
      <c r="E6" s="37" t="s">
        <v>14</v>
      </c>
      <c r="F6" s="37" t="s">
        <v>15</v>
      </c>
      <c r="G6" s="37" t="s">
        <v>16</v>
      </c>
      <c r="H6" s="37" t="s">
        <v>17</v>
      </c>
      <c r="I6" s="37" t="s">
        <v>18</v>
      </c>
      <c r="J6" s="37" t="s">
        <v>19</v>
      </c>
      <c r="K6" s="37" t="s">
        <v>60</v>
      </c>
      <c r="L6" s="87"/>
      <c r="M6" s="87"/>
      <c r="N6" s="87"/>
    </row>
    <row r="7" spans="2:14" x14ac:dyDescent="0.45">
      <c r="B7" s="90" t="s">
        <v>244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</row>
    <row r="8" spans="2:14" x14ac:dyDescent="0.45">
      <c r="B8" s="30" t="s">
        <v>132</v>
      </c>
      <c r="C8" s="80" t="s">
        <v>61</v>
      </c>
      <c r="D8" s="80"/>
      <c r="E8" s="30"/>
      <c r="F8" s="30"/>
      <c r="G8" s="30" t="s">
        <v>40</v>
      </c>
      <c r="H8" s="30" t="str">
        <f>IF(J8&lt;=24%,"待機",IF(J8&lt;=99%,"作業中",IF(J8&gt;=100%,"作業終了","　")))</f>
        <v>待機</v>
      </c>
      <c r="I8" s="30" t="str">
        <f>IF(J8 &lt;= 0,"危", IF(J8 &lt;= 25%,"警",IF(J8&lt;=50%,"注",IF(J8&lt;=75%,"安","終了"))))</f>
        <v>危</v>
      </c>
      <c r="J8" s="4">
        <v>0</v>
      </c>
      <c r="K8" s="30" t="str">
        <f>IF(J8 &lt;= 0%,"未実装",IF(J8 &lt;= 99%,"実装中",IF(J8= 100%,"実装完了","")))</f>
        <v>未実装</v>
      </c>
      <c r="L8" s="80" t="s">
        <v>71</v>
      </c>
      <c r="M8" s="80"/>
      <c r="N8" s="80"/>
    </row>
    <row r="9" spans="2:14" x14ac:dyDescent="0.45">
      <c r="B9" s="30" t="s">
        <v>132</v>
      </c>
      <c r="C9" s="80" t="s">
        <v>245</v>
      </c>
      <c r="D9" s="80"/>
      <c r="E9" s="30"/>
      <c r="F9" s="30"/>
      <c r="G9" s="30" t="s">
        <v>40</v>
      </c>
      <c r="H9" s="30" t="str">
        <f>IF(J9&lt;=24%,"待機",IF(J9&lt;=99%,"作業中",IF(J9&gt;=100%,"作業終了","　")))</f>
        <v>待機</v>
      </c>
      <c r="I9" s="30" t="str">
        <f>IF(J9 &lt;= 0,"危", IF(J9 &lt;= 25%,"警",IF(J9&lt;=50%,"注",IF(J9&lt;=75%,"安","終了"))))</f>
        <v>危</v>
      </c>
      <c r="J9" s="4">
        <v>0</v>
      </c>
      <c r="K9" s="30" t="str">
        <f t="shared" ref="K9:K11" si="0">IF(J9 &lt;= 0%,"未実装",IF(J9 &lt;= 99%,"実装中",IF(J9= 100%,"実装完了","")))</f>
        <v>未実装</v>
      </c>
      <c r="L9" s="80" t="s">
        <v>247</v>
      </c>
      <c r="M9" s="80"/>
      <c r="N9" s="80"/>
    </row>
    <row r="10" spans="2:14" x14ac:dyDescent="0.45">
      <c r="B10" s="30" t="s">
        <v>134</v>
      </c>
      <c r="C10" s="80" t="s">
        <v>246</v>
      </c>
      <c r="D10" s="80"/>
      <c r="E10" s="30"/>
      <c r="F10" s="30"/>
      <c r="G10" s="30" t="s">
        <v>40</v>
      </c>
      <c r="H10" s="30" t="str">
        <f>IF(J10&lt;=24%,"待機",IF(J10&lt;=99%,"作業中",IF(J10&gt;=100%,"作業終了","　")))</f>
        <v>待機</v>
      </c>
      <c r="I10" s="30" t="str">
        <f>IF(J10 &lt;= 0,"危", IF(J10 &lt;= 25%,"警",IF(J10&lt;=50%,"注",IF(J10&lt;=75%,"安","終了"))))</f>
        <v>危</v>
      </c>
      <c r="J10" s="4">
        <v>0</v>
      </c>
      <c r="K10" s="30" t="str">
        <f t="shared" si="0"/>
        <v>未実装</v>
      </c>
      <c r="L10" s="80" t="s">
        <v>248</v>
      </c>
      <c r="M10" s="80"/>
      <c r="N10" s="80"/>
    </row>
    <row r="11" spans="2:14" x14ac:dyDescent="0.45">
      <c r="B11" s="30" t="s">
        <v>132</v>
      </c>
      <c r="C11" s="80" t="s">
        <v>62</v>
      </c>
      <c r="D11" s="80"/>
      <c r="E11" s="30"/>
      <c r="F11" s="30"/>
      <c r="G11" s="30" t="s">
        <v>40</v>
      </c>
      <c r="H11" s="30" t="str">
        <f>IF(J11&lt;=24%,"待機",IF(J11&lt;=99%,"作業中",IF(J11&gt;=100%,"作業終了","　")))</f>
        <v>待機</v>
      </c>
      <c r="I11" s="30" t="str">
        <f>IF(J11 &lt;= 0,"危", IF(J11 &lt;= 25%,"警",IF(J11&lt;=50%,"注",IF(J11&lt;=75%,"安","終了"))))</f>
        <v>危</v>
      </c>
      <c r="J11" s="4">
        <v>0</v>
      </c>
      <c r="K11" s="30" t="str">
        <f t="shared" si="0"/>
        <v>未実装</v>
      </c>
      <c r="L11" s="80" t="s">
        <v>249</v>
      </c>
      <c r="M11" s="80"/>
      <c r="N11" s="80"/>
    </row>
    <row r="13" spans="2:14" x14ac:dyDescent="0.45">
      <c r="B13" s="87" t="s">
        <v>318</v>
      </c>
      <c r="C13" s="87"/>
      <c r="D13" s="87"/>
      <c r="E13" s="87" t="s">
        <v>320</v>
      </c>
      <c r="F13" s="87"/>
      <c r="G13" s="87"/>
      <c r="H13" s="37" t="s">
        <v>321</v>
      </c>
    </row>
    <row r="14" spans="2:14" x14ac:dyDescent="0.45">
      <c r="B14" s="80">
        <f>COUNTA(C8:D11)</f>
        <v>4</v>
      </c>
      <c r="C14" s="80"/>
      <c r="D14" s="80"/>
      <c r="E14" s="80">
        <f>COUNTIF(J8:J11,100%)</f>
        <v>0</v>
      </c>
      <c r="F14" s="80"/>
      <c r="G14" s="80"/>
      <c r="H14" s="46">
        <f>SUM(J8/(B14/1),J9/(B14/1),J10/(B14/1),J11/(B14/1))</f>
        <v>0</v>
      </c>
    </row>
  </sheetData>
  <mergeCells count="28">
    <mergeCell ref="B7:N7"/>
    <mergeCell ref="D2:E2"/>
    <mergeCell ref="F2:G2"/>
    <mergeCell ref="H2:I2"/>
    <mergeCell ref="J2:K2"/>
    <mergeCell ref="L2:M2"/>
    <mergeCell ref="D3:E3"/>
    <mergeCell ref="F3:G3"/>
    <mergeCell ref="H3:I3"/>
    <mergeCell ref="J3:K3"/>
    <mergeCell ref="L3:M3"/>
    <mergeCell ref="B5:B6"/>
    <mergeCell ref="C5:D6"/>
    <mergeCell ref="E5:F5"/>
    <mergeCell ref="H5:K5"/>
    <mergeCell ref="L5:N6"/>
    <mergeCell ref="C8:D8"/>
    <mergeCell ref="L8:N8"/>
    <mergeCell ref="C9:D9"/>
    <mergeCell ref="L9:N9"/>
    <mergeCell ref="C10:D10"/>
    <mergeCell ref="L10:N10"/>
    <mergeCell ref="C11:D11"/>
    <mergeCell ref="L11:N11"/>
    <mergeCell ref="B13:D13"/>
    <mergeCell ref="E13:G13"/>
    <mergeCell ref="B14:D14"/>
    <mergeCell ref="E14:G14"/>
  </mergeCells>
  <phoneticPr fontId="1"/>
  <conditionalFormatting sqref="I8:I11">
    <cfRule type="cellIs" dxfId="1240" priority="58" operator="equal">
      <formula>"危"</formula>
    </cfRule>
  </conditionalFormatting>
  <conditionalFormatting sqref="I8:I11">
    <cfRule type="cellIs" dxfId="1239" priority="57" operator="equal">
      <formula>"注"</formula>
    </cfRule>
  </conditionalFormatting>
  <conditionalFormatting sqref="I8:I11">
    <cfRule type="cellIs" dxfId="1238" priority="54" operator="equal">
      <formula>"終了"</formula>
    </cfRule>
    <cfRule type="cellIs" dxfId="1237" priority="55" operator="equal">
      <formula>"安"</formula>
    </cfRule>
    <cfRule type="cellIs" dxfId="1236" priority="56" operator="equal">
      <formula>"警"</formula>
    </cfRule>
  </conditionalFormatting>
  <conditionalFormatting sqref="H8:H11">
    <cfRule type="cellIs" dxfId="1235" priority="51" operator="equal">
      <formula>"作業終了"</formula>
    </cfRule>
    <cfRule type="cellIs" dxfId="1234" priority="52" operator="equal">
      <formula>"作業中"</formula>
    </cfRule>
    <cfRule type="cellIs" dxfId="1233" priority="53" operator="equal">
      <formula>"待機"</formula>
    </cfRule>
  </conditionalFormatting>
  <conditionalFormatting sqref="I8:I11">
    <cfRule type="cellIs" dxfId="1232" priority="50" operator="equal">
      <formula>"警"</formula>
    </cfRule>
  </conditionalFormatting>
  <conditionalFormatting sqref="I8:I11">
    <cfRule type="cellIs" dxfId="1231" priority="49" operator="equal">
      <formula>"安"</formula>
    </cfRule>
  </conditionalFormatting>
  <conditionalFormatting sqref="I8:I11">
    <cfRule type="cellIs" dxfId="1230" priority="48" operator="equal">
      <formula>"終了"</formula>
    </cfRule>
  </conditionalFormatting>
  <conditionalFormatting sqref="K8:K11">
    <cfRule type="cellIs" dxfId="1229" priority="47" operator="equal">
      <formula>"未実装"</formula>
    </cfRule>
  </conditionalFormatting>
  <conditionalFormatting sqref="K8:K11">
    <cfRule type="cellIs" dxfId="1228" priority="41" operator="equal">
      <formula>"実装完了"</formula>
    </cfRule>
    <cfRule type="cellIs" dxfId="1227" priority="42" operator="equal">
      <formula>"実装中"</formula>
    </cfRule>
    <cfRule type="cellIs" dxfId="1226" priority="43" operator="equal">
      <formula>"未実装"</formula>
    </cfRule>
    <cfRule type="cellIs" dxfId="1225" priority="44" operator="equal">
      <formula>"実装完了"</formula>
    </cfRule>
    <cfRule type="cellIs" dxfId="1224" priority="45" operator="lessThan">
      <formula>$J$8&lt;=99%</formula>
    </cfRule>
    <cfRule type="cellIs" dxfId="1223" priority="46" operator="lessThan">
      <formula>$J$8&lt;=99%</formula>
    </cfRule>
  </conditionalFormatting>
  <conditionalFormatting sqref="E5:E6">
    <cfRule type="containsText" dxfId="1222" priority="36" operator="containsText" text="未定">
      <formula>NOT(ISERROR(SEARCH("未定",E5)))</formula>
    </cfRule>
    <cfRule type="containsText" dxfId="1221" priority="37" operator="containsText" text="館田">
      <formula>NOT(ISERROR(SEARCH("館田",E5)))</formula>
    </cfRule>
    <cfRule type="containsText" dxfId="1220" priority="38" operator="containsText" text="蛯名">
      <formula>NOT(ISERROR(SEARCH("蛯名",E5)))</formula>
    </cfRule>
    <cfRule type="containsText" dxfId="1219" priority="39" operator="containsText" text="圷">
      <formula>NOT(ISERROR(SEARCH("圷",E5)))</formula>
    </cfRule>
    <cfRule type="containsText" dxfId="1218" priority="40" operator="containsText" text="荒谷">
      <formula>NOT(ISERROR(SEARCH("荒谷",E5)))</formula>
    </cfRule>
  </conditionalFormatting>
  <conditionalFormatting sqref="F6">
    <cfRule type="containsText" dxfId="1217" priority="34" operator="containsText" text="館田">
      <formula>NOT(ISERROR(SEARCH("館田",F6)))</formula>
    </cfRule>
    <cfRule type="containsText" dxfId="1216" priority="35" operator="containsText" text="蛯名">
      <formula>NOT(ISERROR(SEARCH("蛯名",F6)))</formula>
    </cfRule>
  </conditionalFormatting>
  <conditionalFormatting sqref="E5:E6">
    <cfRule type="containsText" dxfId="1215" priority="33" operator="containsText" text="舘田">
      <formula>NOT(ISERROR(SEARCH("舘田",E5)))</formula>
    </cfRule>
  </conditionalFormatting>
  <conditionalFormatting sqref="E5:E6">
    <cfRule type="containsText" dxfId="1214" priority="26" operator="containsText" text="有馬">
      <formula>NOT(ISERROR(SEARCH("有馬",E5)))</formula>
    </cfRule>
    <cfRule type="containsText" dxfId="1213" priority="27" operator="containsText" text="有馬">
      <formula>NOT(ISERROR(SEARCH("有馬",E5)))</formula>
    </cfRule>
    <cfRule type="containsText" dxfId="1212" priority="28" operator="containsText" text="石田">
      <formula>NOT(ISERROR(SEARCH("石田",E5)))</formula>
    </cfRule>
    <cfRule type="containsText" dxfId="1211" priority="29" operator="containsText" text="石田">
      <formula>NOT(ISERROR(SEARCH("石田",E5)))</formula>
    </cfRule>
    <cfRule type="containsText" dxfId="1210" priority="30" operator="containsText" text="横道">
      <formula>NOT(ISERROR(SEARCH("横道",E5)))</formula>
    </cfRule>
    <cfRule type="containsText" dxfId="1209" priority="31" operator="containsText" text="佐藤">
      <formula>NOT(ISERROR(SEARCH("佐藤",E5)))</formula>
    </cfRule>
    <cfRule type="containsText" dxfId="1208" priority="32" operator="containsText" text="未定">
      <formula>NOT(ISERROR(SEARCH("未定",E5)))</formula>
    </cfRule>
  </conditionalFormatting>
  <conditionalFormatting sqref="E5:E6">
    <cfRule type="containsText" dxfId="1207" priority="25" operator="containsText" text="横道">
      <formula>NOT(ISERROR(SEARCH("横道",E5)))</formula>
    </cfRule>
  </conditionalFormatting>
  <conditionalFormatting sqref="H5:H6">
    <cfRule type="containsText" dxfId="1206" priority="22" operator="containsText" text="作業終了">
      <formula>NOT(ISERROR(SEARCH("作業終了",H5)))</formula>
    </cfRule>
    <cfRule type="containsText" dxfId="1205" priority="23" operator="containsText" text="作業中">
      <formula>NOT(ISERROR(SEARCH("作業中",H5)))</formula>
    </cfRule>
    <cfRule type="containsText" dxfId="1204" priority="24" operator="containsText" text="待機">
      <formula>NOT(ISERROR(SEARCH("待機",H5)))</formula>
    </cfRule>
  </conditionalFormatting>
  <conditionalFormatting sqref="I6">
    <cfRule type="containsText" dxfId="1203" priority="15" operator="containsText" text="注">
      <formula>NOT(ISERROR(SEARCH("注",I6)))</formula>
    </cfRule>
    <cfRule type="containsText" dxfId="1202" priority="18" operator="containsText" text="警">
      <formula>NOT(ISERROR(SEARCH("警",I6)))</formula>
    </cfRule>
    <cfRule type="containsText" dxfId="1201" priority="19" operator="containsText" text="安全">
      <formula>NOT(ISERROR(SEARCH("安全",I6)))</formula>
    </cfRule>
    <cfRule type="containsText" dxfId="1200" priority="20" operator="containsText" text="注意">
      <formula>NOT(ISERROR(SEARCH("注意",I6)))</formula>
    </cfRule>
    <cfRule type="containsText" dxfId="1199" priority="21" operator="containsText" text="警告">
      <formula>NOT(ISERROR(SEARCH("警告",I6)))</formula>
    </cfRule>
  </conditionalFormatting>
  <conditionalFormatting sqref="K6">
    <cfRule type="containsText" dxfId="1198" priority="16" operator="containsText" text="不実装">
      <formula>NOT(ISERROR(SEARCH("不実装",K6)))</formula>
    </cfRule>
    <cfRule type="containsText" dxfId="1197" priority="17" operator="containsText" text="実装">
      <formula>NOT(ISERROR(SEARCH("実装",K6)))</formula>
    </cfRule>
  </conditionalFormatting>
  <conditionalFormatting sqref="I6">
    <cfRule type="containsText" dxfId="1196" priority="9" operator="containsText" text="安">
      <formula>NOT(ISERROR(SEARCH("安",I6)))</formula>
    </cfRule>
    <cfRule type="containsText" dxfId="1195" priority="10" operator="containsText" text="安">
      <formula>NOT(ISERROR(SEARCH("安",I6)))</formula>
    </cfRule>
    <cfRule type="containsText" dxfId="1194" priority="11" operator="containsText" text="安">
      <formula>NOT(ISERROR(SEARCH("安",I6)))</formula>
    </cfRule>
    <cfRule type="containsText" dxfId="1193" priority="14" operator="containsText" text="安">
      <formula>NOT(ISERROR(SEARCH("安",I6)))</formula>
    </cfRule>
  </conditionalFormatting>
  <conditionalFormatting sqref="H5:H6">
    <cfRule type="containsText" dxfId="1192" priority="8" operator="containsText" text="終了">
      <formula>NOT(ISERROR(SEARCH("終了",H5)))</formula>
    </cfRule>
    <cfRule type="containsText" dxfId="1191" priority="12" operator="containsText" text="終了">
      <formula>NOT(ISERROR(SEARCH("終了",H5)))</formula>
    </cfRule>
    <cfRule type="containsText" dxfId="1190" priority="13" operator="containsText" text="作業終了">
      <formula>NOT(ISERROR(SEARCH("作業終了",H5)))</formula>
    </cfRule>
  </conditionalFormatting>
  <conditionalFormatting sqref="K6">
    <cfRule type="containsText" dxfId="1189" priority="7" operator="containsText" text="実装中">
      <formula>NOT(ISERROR(SEARCH("実装中",K6)))</formula>
    </cfRule>
  </conditionalFormatting>
  <conditionalFormatting sqref="J6">
    <cfRule type="containsText" dxfId="1188" priority="4" operator="containsText" text="60">
      <formula>NOT(ISERROR(SEARCH("60",J6)))</formula>
    </cfRule>
    <cfRule type="containsText" dxfId="1187" priority="5" operator="containsText" text="30">
      <formula>NOT(ISERROR(SEARCH("30",J6)))</formula>
    </cfRule>
    <cfRule type="containsText" dxfId="1186" priority="6" operator="containsText" text="30％">
      <formula>NOT(ISERROR(SEARCH("30％",J6)))</formula>
    </cfRule>
  </conditionalFormatting>
  <conditionalFormatting sqref="H14">
    <cfRule type="cellIs" dxfId="1185" priority="1" operator="equal">
      <formula>"作業終了"</formula>
    </cfRule>
    <cfRule type="cellIs" dxfId="1184" priority="2" operator="equal">
      <formula>"作業中"</formula>
    </cfRule>
    <cfRule type="cellIs" dxfId="1183" priority="3" operator="equal">
      <formula>"待機"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データ管理!$I$3:$I$4</xm:f>
          </x14:formula1>
          <xm:sqref>B8:B11</xm:sqref>
        </x14:dataValidation>
        <x14:dataValidation type="list" allowBlank="1" showInputMessage="1" showErrorMessage="1">
          <x14:formula1>
            <xm:f>データ管理!$C$3:$C$12</xm:f>
          </x14:formula1>
          <xm:sqref>E8:F11</xm:sqref>
        </x14:dataValidation>
        <x14:dataValidation type="list" allowBlank="1" showInputMessage="1" showErrorMessage="1">
          <x14:formula1>
            <xm:f>データ管理!$E$3:$E$7</xm:f>
          </x14:formula1>
          <xm:sqref>J8:J11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topLeftCell="A4" workbookViewId="0">
      <selection activeCell="C16" sqref="C16:D16"/>
    </sheetView>
  </sheetViews>
  <sheetFormatPr defaultRowHeight="18" x14ac:dyDescent="0.45"/>
  <cols>
    <col min="1" max="1" width="3.69921875" customWidth="1"/>
    <col min="2" max="2" width="5.69921875" customWidth="1"/>
    <col min="3" max="14" width="11.09765625" customWidth="1"/>
    <col min="15" max="21" width="11.796875" customWidth="1"/>
  </cols>
  <sheetData>
    <row r="1" spans="2:14" ht="18.600000000000001" thickBot="1" x14ac:dyDescent="0.5"/>
    <row r="2" spans="2:14" x14ac:dyDescent="0.45">
      <c r="B2" s="15"/>
      <c r="C2" s="10" t="s">
        <v>20</v>
      </c>
      <c r="D2" s="85" t="s">
        <v>0</v>
      </c>
      <c r="E2" s="83"/>
      <c r="F2" s="83" t="s">
        <v>2</v>
      </c>
      <c r="G2" s="83"/>
      <c r="H2" s="83" t="s">
        <v>1</v>
      </c>
      <c r="I2" s="83"/>
      <c r="J2" s="83" t="s">
        <v>3</v>
      </c>
      <c r="K2" s="83"/>
      <c r="L2" s="83" t="s">
        <v>8</v>
      </c>
      <c r="M2" s="84"/>
    </row>
    <row r="3" spans="2:14" ht="18.600000000000001" thickBot="1" x14ac:dyDescent="0.5">
      <c r="B3" s="12" t="s">
        <v>4</v>
      </c>
      <c r="C3" s="14">
        <f ca="1">TODAY()</f>
        <v>43756</v>
      </c>
      <c r="D3" s="86" t="s">
        <v>5</v>
      </c>
      <c r="E3" s="81"/>
      <c r="F3" s="81" t="s">
        <v>6</v>
      </c>
      <c r="G3" s="81"/>
      <c r="H3" s="81" t="s">
        <v>7</v>
      </c>
      <c r="I3" s="81"/>
      <c r="J3" s="81" t="s">
        <v>10</v>
      </c>
      <c r="K3" s="81"/>
      <c r="L3" s="81" t="s">
        <v>9</v>
      </c>
      <c r="M3" s="82"/>
    </row>
    <row r="5" spans="2:14" x14ac:dyDescent="0.45">
      <c r="B5" s="87" t="s">
        <v>131</v>
      </c>
      <c r="C5" s="87" t="s">
        <v>11</v>
      </c>
      <c r="D5" s="87"/>
      <c r="E5" s="87" t="s">
        <v>12</v>
      </c>
      <c r="F5" s="87"/>
      <c r="G5" s="37"/>
      <c r="H5" s="87" t="s">
        <v>13</v>
      </c>
      <c r="I5" s="87"/>
      <c r="J5" s="87"/>
      <c r="K5" s="87"/>
      <c r="L5" s="87" t="s">
        <v>58</v>
      </c>
      <c r="M5" s="87"/>
      <c r="N5" s="87"/>
    </row>
    <row r="6" spans="2:14" x14ac:dyDescent="0.45">
      <c r="B6" s="87"/>
      <c r="C6" s="87"/>
      <c r="D6" s="87"/>
      <c r="E6" s="37" t="s">
        <v>14</v>
      </c>
      <c r="F6" s="37" t="s">
        <v>15</v>
      </c>
      <c r="G6" s="37" t="s">
        <v>16</v>
      </c>
      <c r="H6" s="37" t="s">
        <v>59</v>
      </c>
      <c r="I6" s="37" t="s">
        <v>18</v>
      </c>
      <c r="J6" s="37" t="s">
        <v>19</v>
      </c>
      <c r="K6" s="37" t="s">
        <v>60</v>
      </c>
      <c r="L6" s="87"/>
      <c r="M6" s="87"/>
      <c r="N6" s="87"/>
    </row>
    <row r="7" spans="2:14" x14ac:dyDescent="0.45">
      <c r="B7" s="90" t="s">
        <v>109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</row>
    <row r="8" spans="2:14" x14ac:dyDescent="0.45">
      <c r="B8" s="30" t="s">
        <v>134</v>
      </c>
      <c r="C8" s="92" t="s">
        <v>125</v>
      </c>
      <c r="D8" s="92"/>
      <c r="E8" s="34"/>
      <c r="F8" s="34"/>
      <c r="G8" s="34" t="s">
        <v>40</v>
      </c>
      <c r="H8" s="34" t="str">
        <f>IF(J8&lt;=24%,"待機",IF(J8&lt;=99%,"作業中",IF(J8&gt;=100%,"作業終了","　")))</f>
        <v>待機</v>
      </c>
      <c r="I8" s="34" t="str">
        <f>IF(J8 &lt;= 0,"危", IF(J8 &lt;= 25%,"警",IF(J8&lt;=50%,"注",IF(J8&lt;=75%,"安","終了"))))</f>
        <v>危</v>
      </c>
      <c r="J8" s="35">
        <v>0</v>
      </c>
      <c r="K8" s="34" t="str">
        <f>IF(J8 &lt;= 0%,"未実装",IF(J8 &lt;= 99%,"実装中",IF(J8= 100%,"実装完了","")))</f>
        <v>未実装</v>
      </c>
      <c r="L8" s="92" t="s">
        <v>144</v>
      </c>
      <c r="M8" s="92"/>
      <c r="N8" s="92"/>
    </row>
    <row r="9" spans="2:14" x14ac:dyDescent="0.45">
      <c r="B9" s="30" t="s">
        <v>134</v>
      </c>
      <c r="C9" s="80" t="s">
        <v>139</v>
      </c>
      <c r="D9" s="80"/>
      <c r="E9" s="1"/>
      <c r="F9" s="1"/>
      <c r="G9" s="1" t="s">
        <v>40</v>
      </c>
      <c r="H9" s="1" t="str">
        <f>IF(J9&lt;=24%,"待機",IF(J9&lt;=99%,"作業中",IF(J9&gt;=100%,"作業終了","　")))</f>
        <v>待機</v>
      </c>
      <c r="I9" s="1" t="str">
        <f>IF(J9 &lt;= 0,"危", IF(J9 &lt;= 25%,"警",IF(J9&lt;=50%,"注",IF(J9&lt;=75%,"安","終了"))))</f>
        <v>危</v>
      </c>
      <c r="J9" s="4">
        <v>0</v>
      </c>
      <c r="K9" s="1" t="str">
        <f t="shared" ref="K9:K11" si="0">IF(J9 &lt;= 0%,"未実装",IF(J9 &lt;= 99%,"実装中",IF(J9= 100%,"実装完了","")))</f>
        <v>未実装</v>
      </c>
      <c r="L9" s="80" t="s">
        <v>145</v>
      </c>
      <c r="M9" s="80"/>
      <c r="N9" s="80"/>
    </row>
    <row r="10" spans="2:14" x14ac:dyDescent="0.45">
      <c r="B10" s="30" t="s">
        <v>134</v>
      </c>
      <c r="C10" s="80" t="s">
        <v>127</v>
      </c>
      <c r="D10" s="80"/>
      <c r="E10" s="1"/>
      <c r="F10" s="1"/>
      <c r="G10" s="1" t="s">
        <v>40</v>
      </c>
      <c r="H10" s="1" t="str">
        <f>IF(J10&lt;=24%,"待機",IF(J10&lt;=99%,"作業中",IF(J10&gt;=100%,"作業終了","　")))</f>
        <v>待機</v>
      </c>
      <c r="I10" s="1" t="str">
        <f>IF(J10 &lt;= 0,"危", IF(J10 &lt;= 25%,"警",IF(J10&lt;=50%,"注",IF(J10&lt;=75%,"安","終了"))))</f>
        <v>危</v>
      </c>
      <c r="J10" s="4">
        <v>0</v>
      </c>
      <c r="K10" s="1" t="str">
        <f t="shared" si="0"/>
        <v>未実装</v>
      </c>
      <c r="L10" s="80" t="s">
        <v>146</v>
      </c>
      <c r="M10" s="80"/>
      <c r="N10" s="80"/>
    </row>
    <row r="11" spans="2:14" x14ac:dyDescent="0.45">
      <c r="B11" s="30" t="s">
        <v>134</v>
      </c>
      <c r="C11" s="80" t="s">
        <v>128</v>
      </c>
      <c r="D11" s="80"/>
      <c r="E11" s="1"/>
      <c r="F11" s="1"/>
      <c r="G11" s="1" t="s">
        <v>40</v>
      </c>
      <c r="H11" s="1" t="str">
        <f>IF(J11&lt;=24%,"待機",IF(J11&lt;=99%,"作業中",IF(J11&gt;=100%,"作業終了","　")))</f>
        <v>待機</v>
      </c>
      <c r="I11" s="1" t="str">
        <f>IF(J11 &lt;= 0,"危", IF(J11 &lt;= 25%,"警",IF(J11&lt;=50%,"注",IF(J11&lt;=75%,"安","終了"))))</f>
        <v>危</v>
      </c>
      <c r="J11" s="4">
        <v>0</v>
      </c>
      <c r="K11" s="1" t="str">
        <f t="shared" si="0"/>
        <v>未実装</v>
      </c>
      <c r="L11" s="80" t="s">
        <v>147</v>
      </c>
      <c r="M11" s="80"/>
      <c r="N11" s="80"/>
    </row>
    <row r="12" spans="2:14" x14ac:dyDescent="0.45">
      <c r="B12" s="30" t="s">
        <v>134</v>
      </c>
      <c r="C12" s="80" t="s">
        <v>129</v>
      </c>
      <c r="D12" s="80"/>
      <c r="E12" s="30"/>
      <c r="F12" s="30"/>
      <c r="G12" s="30" t="s">
        <v>40</v>
      </c>
      <c r="H12" s="30" t="str">
        <f t="shared" ref="H12:H15" si="1">IF(J12&lt;=24%,"待機",IF(J12&lt;=99%,"作業中",IF(J12&gt;=100%,"作業終了","　")))</f>
        <v>待機</v>
      </c>
      <c r="I12" s="30" t="str">
        <f t="shared" ref="I12:I22" si="2">IF(J12 &lt;= 0,"危", IF(J12 &lt;= 25%,"警",IF(J12&lt;=50%,"注",IF(J12&lt;=75%,"安","終了"))))</f>
        <v>危</v>
      </c>
      <c r="J12" s="4">
        <v>0</v>
      </c>
      <c r="K12" s="30" t="str">
        <f t="shared" ref="K12:K15" si="3">IF(J12 &lt;= 0%,"未実装",IF(J12 &lt;= 99%,"実装中",IF(J12= 100%,"実装完了","")))</f>
        <v>未実装</v>
      </c>
      <c r="L12" s="80" t="s">
        <v>148</v>
      </c>
      <c r="M12" s="80"/>
      <c r="N12" s="80"/>
    </row>
    <row r="13" spans="2:14" x14ac:dyDescent="0.45">
      <c r="B13" s="30" t="s">
        <v>134</v>
      </c>
      <c r="C13" s="91" t="s">
        <v>136</v>
      </c>
      <c r="D13" s="61"/>
      <c r="E13" s="30"/>
      <c r="F13" s="30"/>
      <c r="G13" s="30" t="s">
        <v>40</v>
      </c>
      <c r="H13" s="30" t="str">
        <f t="shared" si="1"/>
        <v>待機</v>
      </c>
      <c r="I13" s="30" t="str">
        <f t="shared" si="2"/>
        <v>危</v>
      </c>
      <c r="J13" s="4">
        <v>0</v>
      </c>
      <c r="K13" s="30" t="str">
        <f t="shared" si="3"/>
        <v>未実装</v>
      </c>
      <c r="L13" s="80" t="s">
        <v>148</v>
      </c>
      <c r="M13" s="80"/>
      <c r="N13" s="80"/>
    </row>
    <row r="14" spans="2:14" x14ac:dyDescent="0.45">
      <c r="B14" s="30" t="s">
        <v>134</v>
      </c>
      <c r="C14" s="80" t="s">
        <v>130</v>
      </c>
      <c r="D14" s="80"/>
      <c r="E14" s="30"/>
      <c r="F14" s="30"/>
      <c r="G14" s="30" t="s">
        <v>40</v>
      </c>
      <c r="H14" s="30" t="str">
        <f t="shared" si="1"/>
        <v>待機</v>
      </c>
      <c r="I14" s="30" t="str">
        <f t="shared" si="2"/>
        <v>危</v>
      </c>
      <c r="J14" s="4">
        <v>0</v>
      </c>
      <c r="K14" s="30" t="str">
        <f t="shared" si="3"/>
        <v>未実装</v>
      </c>
      <c r="L14" s="80" t="s">
        <v>149</v>
      </c>
      <c r="M14" s="80"/>
      <c r="N14" s="80"/>
    </row>
    <row r="15" spans="2:14" x14ac:dyDescent="0.45">
      <c r="B15" s="30" t="s">
        <v>134</v>
      </c>
      <c r="C15" s="91" t="s">
        <v>135</v>
      </c>
      <c r="D15" s="61"/>
      <c r="E15" s="30"/>
      <c r="F15" s="30"/>
      <c r="G15" s="30" t="s">
        <v>40</v>
      </c>
      <c r="H15" s="30" t="str">
        <f t="shared" si="1"/>
        <v>待機</v>
      </c>
      <c r="I15" s="30" t="str">
        <f t="shared" si="2"/>
        <v>危</v>
      </c>
      <c r="J15" s="4">
        <v>0</v>
      </c>
      <c r="K15" s="30" t="str">
        <f t="shared" si="3"/>
        <v>未実装</v>
      </c>
      <c r="L15" s="80" t="s">
        <v>150</v>
      </c>
      <c r="M15" s="80"/>
      <c r="N15" s="80"/>
    </row>
    <row r="16" spans="2:14" x14ac:dyDescent="0.45">
      <c r="B16" s="30" t="s">
        <v>132</v>
      </c>
      <c r="C16" s="80" t="s">
        <v>137</v>
      </c>
      <c r="D16" s="80"/>
      <c r="E16" s="30"/>
      <c r="F16" s="30"/>
      <c r="G16" s="30" t="s">
        <v>40</v>
      </c>
      <c r="H16" s="30" t="str">
        <f t="shared" ref="H16:H17" si="4">IF(J16&lt;=24%,"待機",IF(J16&lt;=99%,"作業中",IF(J16&gt;=100%,"作業終了","　")))</f>
        <v>待機</v>
      </c>
      <c r="I16" s="30" t="str">
        <f t="shared" si="2"/>
        <v>危</v>
      </c>
      <c r="J16" s="4">
        <v>0</v>
      </c>
      <c r="K16" s="30" t="str">
        <f t="shared" ref="K16:K17" si="5">IF(J16 &lt;= 0%,"未実装",IF(J16 &lt;= 99%,"実装中",IF(J16= 100%,"実装完了","")))</f>
        <v>未実装</v>
      </c>
      <c r="L16" s="80" t="s">
        <v>151</v>
      </c>
      <c r="M16" s="80"/>
      <c r="N16" s="80"/>
    </row>
    <row r="17" spans="2:14" x14ac:dyDescent="0.45">
      <c r="B17" s="30" t="s">
        <v>132</v>
      </c>
      <c r="C17" s="91" t="s">
        <v>138</v>
      </c>
      <c r="D17" s="61"/>
      <c r="E17" s="30"/>
      <c r="F17" s="30"/>
      <c r="G17" s="30" t="s">
        <v>40</v>
      </c>
      <c r="H17" s="30" t="str">
        <f t="shared" si="4"/>
        <v>待機</v>
      </c>
      <c r="I17" s="30" t="str">
        <f t="shared" si="2"/>
        <v>危</v>
      </c>
      <c r="J17" s="4">
        <v>0</v>
      </c>
      <c r="K17" s="30" t="str">
        <f t="shared" si="5"/>
        <v>未実装</v>
      </c>
      <c r="L17" s="80" t="s">
        <v>152</v>
      </c>
      <c r="M17" s="80"/>
      <c r="N17" s="80"/>
    </row>
    <row r="18" spans="2:14" x14ac:dyDescent="0.45">
      <c r="B18" s="30" t="s">
        <v>132</v>
      </c>
      <c r="C18" s="80" t="s">
        <v>126</v>
      </c>
      <c r="D18" s="80"/>
      <c r="E18" s="30"/>
      <c r="F18" s="30"/>
      <c r="G18" s="30" t="s">
        <v>40</v>
      </c>
      <c r="H18" s="30" t="str">
        <f t="shared" ref="H18:H19" si="6">IF(J18&lt;=24%,"待機",IF(J18&lt;=99%,"作業中",IF(J18&gt;=100%,"作業終了","　")))</f>
        <v>待機</v>
      </c>
      <c r="I18" s="30" t="str">
        <f t="shared" si="2"/>
        <v>危</v>
      </c>
      <c r="J18" s="4">
        <v>0</v>
      </c>
      <c r="K18" s="30" t="str">
        <f t="shared" ref="K18:K19" si="7">IF(J18 &lt;= 0%,"未実装",IF(J18 &lt;= 99%,"実装中",IF(J18= 100%,"実装完了","")))</f>
        <v>未実装</v>
      </c>
      <c r="L18" s="80" t="s">
        <v>153</v>
      </c>
      <c r="M18" s="80"/>
      <c r="N18" s="80"/>
    </row>
    <row r="19" spans="2:14" x14ac:dyDescent="0.45">
      <c r="B19" s="30" t="s">
        <v>132</v>
      </c>
      <c r="C19" s="91" t="s">
        <v>140</v>
      </c>
      <c r="D19" s="61"/>
      <c r="E19" s="30"/>
      <c r="F19" s="30"/>
      <c r="G19" s="30" t="s">
        <v>40</v>
      </c>
      <c r="H19" s="30" t="str">
        <f t="shared" si="6"/>
        <v>待機</v>
      </c>
      <c r="I19" s="30" t="str">
        <f t="shared" si="2"/>
        <v>危</v>
      </c>
      <c r="J19" s="4">
        <v>0</v>
      </c>
      <c r="K19" s="30" t="str">
        <f t="shared" si="7"/>
        <v>未実装</v>
      </c>
      <c r="L19" s="80" t="s">
        <v>154</v>
      </c>
      <c r="M19" s="80"/>
      <c r="N19" s="80"/>
    </row>
    <row r="20" spans="2:14" x14ac:dyDescent="0.45">
      <c r="B20" s="30" t="s">
        <v>132</v>
      </c>
      <c r="C20" s="91" t="s">
        <v>141</v>
      </c>
      <c r="D20" s="61"/>
      <c r="E20" s="30"/>
      <c r="F20" s="30"/>
      <c r="G20" s="30" t="s">
        <v>40</v>
      </c>
      <c r="H20" s="30" t="str">
        <f t="shared" ref="H20" si="8">IF(J20&lt;=24%,"待機",IF(J20&lt;=99%,"作業中",IF(J20&gt;=100%,"作業終了","　")))</f>
        <v>待機</v>
      </c>
      <c r="I20" s="30" t="str">
        <f t="shared" si="2"/>
        <v>危</v>
      </c>
      <c r="J20" s="4">
        <v>0</v>
      </c>
      <c r="K20" s="30" t="str">
        <f t="shared" ref="K20" si="9">IF(J20 &lt;= 0%,"未実装",IF(J20 &lt;= 99%,"実装中",IF(J20= 100%,"実装完了","")))</f>
        <v>未実装</v>
      </c>
      <c r="L20" s="80" t="s">
        <v>155</v>
      </c>
      <c r="M20" s="80"/>
      <c r="N20" s="80"/>
    </row>
    <row r="21" spans="2:14" x14ac:dyDescent="0.45">
      <c r="B21" s="30" t="s">
        <v>132</v>
      </c>
      <c r="C21" s="91" t="s">
        <v>159</v>
      </c>
      <c r="D21" s="61"/>
      <c r="E21" s="30"/>
      <c r="F21" s="30"/>
      <c r="G21" s="30" t="s">
        <v>40</v>
      </c>
      <c r="H21" s="30" t="str">
        <f t="shared" ref="H21" si="10">IF(J21&lt;=24%,"待機",IF(J21&lt;=99%,"作業中",IF(J21&gt;=100%,"作業終了","　")))</f>
        <v>待機</v>
      </c>
      <c r="I21" s="30" t="str">
        <f t="shared" si="2"/>
        <v>危</v>
      </c>
      <c r="J21" s="4">
        <v>0</v>
      </c>
      <c r="K21" s="30" t="str">
        <f t="shared" ref="K21" si="11">IF(J21 &lt;= 0%,"未実装",IF(J21 &lt;= 99%,"実装中",IF(J21= 100%,"実装完了","")))</f>
        <v>未実装</v>
      </c>
      <c r="L21" s="80" t="s">
        <v>160</v>
      </c>
      <c r="M21" s="80"/>
      <c r="N21" s="80"/>
    </row>
    <row r="22" spans="2:14" x14ac:dyDescent="0.45">
      <c r="B22" s="30" t="s">
        <v>132</v>
      </c>
      <c r="C22" s="91" t="s">
        <v>191</v>
      </c>
      <c r="D22" s="61"/>
      <c r="E22" s="30"/>
      <c r="F22" s="30"/>
      <c r="G22" s="30" t="s">
        <v>40</v>
      </c>
      <c r="H22" s="30" t="str">
        <f t="shared" ref="H22" si="12">IF(J22&lt;=24%,"待機",IF(J22&lt;=99%,"作業中",IF(J22&gt;=100%,"作業終了","　")))</f>
        <v>待機</v>
      </c>
      <c r="I22" s="30" t="str">
        <f t="shared" si="2"/>
        <v>危</v>
      </c>
      <c r="J22" s="4">
        <v>0</v>
      </c>
      <c r="K22" s="30" t="str">
        <f t="shared" ref="K22" si="13">IF(J22 &lt;= 0%,"未実装",IF(J22 &lt;= 99%,"実装中",IF(J22= 100%,"実装完了","")))</f>
        <v>未実装</v>
      </c>
      <c r="L22" s="80" t="s">
        <v>192</v>
      </c>
      <c r="M22" s="80"/>
      <c r="N22" s="80"/>
    </row>
    <row r="24" spans="2:14" x14ac:dyDescent="0.45">
      <c r="B24" s="87" t="s">
        <v>318</v>
      </c>
      <c r="C24" s="87"/>
      <c r="D24" s="87"/>
      <c r="E24" s="87" t="s">
        <v>320</v>
      </c>
      <c r="F24" s="87"/>
      <c r="G24" s="87"/>
      <c r="H24" s="37" t="s">
        <v>321</v>
      </c>
    </row>
    <row r="25" spans="2:14" x14ac:dyDescent="0.45">
      <c r="B25" s="80">
        <f>COUNTA(C8:D22)</f>
        <v>15</v>
      </c>
      <c r="C25" s="80"/>
      <c r="D25" s="80"/>
      <c r="E25" s="80">
        <f>COUNTIF(J8:J22,100%)</f>
        <v>0</v>
      </c>
      <c r="F25" s="80"/>
      <c r="G25" s="80"/>
      <c r="H25" s="46">
        <f>SUM(J8/(B25/1),J9/(B25/1),J10/(B25/1),J11/(B25/1),J12/(B25/1),J13/(B25/1),J14/(B25/1),J15/(B25/1),J16/(B25/1),J17/(B25/1),J18/(B25/1),J19/(B25/1),J20/(B25/1),J21/(B25/1),J22/(B25/1))</f>
        <v>0</v>
      </c>
    </row>
  </sheetData>
  <mergeCells count="50">
    <mergeCell ref="C9:D9"/>
    <mergeCell ref="L9:N9"/>
    <mergeCell ref="C10:D10"/>
    <mergeCell ref="L10:N10"/>
    <mergeCell ref="C11:D11"/>
    <mergeCell ref="L11:N11"/>
    <mergeCell ref="D3:E3"/>
    <mergeCell ref="F3:G3"/>
    <mergeCell ref="H3:I3"/>
    <mergeCell ref="J3:K3"/>
    <mergeCell ref="L3:M3"/>
    <mergeCell ref="D2:E2"/>
    <mergeCell ref="F2:G2"/>
    <mergeCell ref="H2:I2"/>
    <mergeCell ref="J2:K2"/>
    <mergeCell ref="L2:M2"/>
    <mergeCell ref="C15:D15"/>
    <mergeCell ref="L15:N15"/>
    <mergeCell ref="B5:B6"/>
    <mergeCell ref="B7:N7"/>
    <mergeCell ref="C13:D13"/>
    <mergeCell ref="C12:D12"/>
    <mergeCell ref="L12:N12"/>
    <mergeCell ref="C14:D14"/>
    <mergeCell ref="L13:N13"/>
    <mergeCell ref="L14:N14"/>
    <mergeCell ref="C8:D8"/>
    <mergeCell ref="L8:N8"/>
    <mergeCell ref="C5:D6"/>
    <mergeCell ref="E5:F5"/>
    <mergeCell ref="H5:K5"/>
    <mergeCell ref="L5:N6"/>
    <mergeCell ref="C16:D16"/>
    <mergeCell ref="L16:N16"/>
    <mergeCell ref="C17:D17"/>
    <mergeCell ref="L17:N17"/>
    <mergeCell ref="C18:D18"/>
    <mergeCell ref="L18:N18"/>
    <mergeCell ref="C19:D19"/>
    <mergeCell ref="L19:N19"/>
    <mergeCell ref="C20:D20"/>
    <mergeCell ref="L20:N20"/>
    <mergeCell ref="C21:D21"/>
    <mergeCell ref="L21:N21"/>
    <mergeCell ref="C22:D22"/>
    <mergeCell ref="L22:N22"/>
    <mergeCell ref="B24:D24"/>
    <mergeCell ref="E24:G24"/>
    <mergeCell ref="B25:D25"/>
    <mergeCell ref="E25:G25"/>
  </mergeCells>
  <phoneticPr fontId="1"/>
  <conditionalFormatting sqref="E5:E6">
    <cfRule type="containsText" dxfId="1182" priority="72" operator="containsText" text="未定">
      <formula>NOT(ISERROR(SEARCH("未定",E5)))</formula>
    </cfRule>
    <cfRule type="containsText" dxfId="1181" priority="73" operator="containsText" text="館田">
      <formula>NOT(ISERROR(SEARCH("館田",E5)))</formula>
    </cfRule>
    <cfRule type="containsText" dxfId="1180" priority="74" operator="containsText" text="蛯名">
      <formula>NOT(ISERROR(SEARCH("蛯名",E5)))</formula>
    </cfRule>
    <cfRule type="containsText" dxfId="1179" priority="75" operator="containsText" text="圷">
      <formula>NOT(ISERROR(SEARCH("圷",E5)))</formula>
    </cfRule>
    <cfRule type="containsText" dxfId="1178" priority="76" operator="containsText" text="荒谷">
      <formula>NOT(ISERROR(SEARCH("荒谷",E5)))</formula>
    </cfRule>
  </conditionalFormatting>
  <conditionalFormatting sqref="F6">
    <cfRule type="containsText" dxfId="1177" priority="70" operator="containsText" text="館田">
      <formula>NOT(ISERROR(SEARCH("館田",F6)))</formula>
    </cfRule>
    <cfRule type="containsText" dxfId="1176" priority="71" operator="containsText" text="蛯名">
      <formula>NOT(ISERROR(SEARCH("蛯名",F6)))</formula>
    </cfRule>
  </conditionalFormatting>
  <conditionalFormatting sqref="E5:E6">
    <cfRule type="containsText" dxfId="1175" priority="69" operator="containsText" text="舘田">
      <formula>NOT(ISERROR(SEARCH("舘田",E5)))</formula>
    </cfRule>
  </conditionalFormatting>
  <conditionalFormatting sqref="E5:E6">
    <cfRule type="containsText" dxfId="1174" priority="62" operator="containsText" text="有馬">
      <formula>NOT(ISERROR(SEARCH("有馬",E5)))</formula>
    </cfRule>
    <cfRule type="containsText" dxfId="1173" priority="63" operator="containsText" text="有馬">
      <formula>NOT(ISERROR(SEARCH("有馬",E5)))</formula>
    </cfRule>
    <cfRule type="containsText" dxfId="1172" priority="64" operator="containsText" text="石田">
      <formula>NOT(ISERROR(SEARCH("石田",E5)))</formula>
    </cfRule>
    <cfRule type="containsText" dxfId="1171" priority="65" operator="containsText" text="石田">
      <formula>NOT(ISERROR(SEARCH("石田",E5)))</formula>
    </cfRule>
    <cfRule type="containsText" dxfId="1170" priority="66" operator="containsText" text="横道">
      <formula>NOT(ISERROR(SEARCH("横道",E5)))</formula>
    </cfRule>
    <cfRule type="containsText" dxfId="1169" priority="67" operator="containsText" text="佐藤">
      <formula>NOT(ISERROR(SEARCH("佐藤",E5)))</formula>
    </cfRule>
    <cfRule type="containsText" dxfId="1168" priority="68" operator="containsText" text="未定">
      <formula>NOT(ISERROR(SEARCH("未定",E5)))</formula>
    </cfRule>
  </conditionalFormatting>
  <conditionalFormatting sqref="E5:E6">
    <cfRule type="containsText" dxfId="1167" priority="61" operator="containsText" text="横道">
      <formula>NOT(ISERROR(SEARCH("横道",E5)))</formula>
    </cfRule>
  </conditionalFormatting>
  <conditionalFormatting sqref="H5:H6">
    <cfRule type="containsText" dxfId="1166" priority="58" operator="containsText" text="作業終了">
      <formula>NOT(ISERROR(SEARCH("作業終了",H5)))</formula>
    </cfRule>
    <cfRule type="containsText" dxfId="1165" priority="59" operator="containsText" text="作業中">
      <formula>NOT(ISERROR(SEARCH("作業中",H5)))</formula>
    </cfRule>
    <cfRule type="containsText" dxfId="1164" priority="60" operator="containsText" text="待機">
      <formula>NOT(ISERROR(SEARCH("待機",H5)))</formula>
    </cfRule>
  </conditionalFormatting>
  <conditionalFormatting sqref="I6">
    <cfRule type="containsText" dxfId="1163" priority="51" operator="containsText" text="注">
      <formula>NOT(ISERROR(SEARCH("注",I6)))</formula>
    </cfRule>
    <cfRule type="containsText" dxfId="1162" priority="54" operator="containsText" text="警">
      <formula>NOT(ISERROR(SEARCH("警",I6)))</formula>
    </cfRule>
    <cfRule type="containsText" dxfId="1161" priority="55" operator="containsText" text="安全">
      <formula>NOT(ISERROR(SEARCH("安全",I6)))</formula>
    </cfRule>
    <cfRule type="containsText" dxfId="1160" priority="56" operator="containsText" text="注意">
      <formula>NOT(ISERROR(SEARCH("注意",I6)))</formula>
    </cfRule>
    <cfRule type="containsText" dxfId="1159" priority="57" operator="containsText" text="警告">
      <formula>NOT(ISERROR(SEARCH("警告",I6)))</formula>
    </cfRule>
  </conditionalFormatting>
  <conditionalFormatting sqref="K6">
    <cfRule type="containsText" dxfId="1158" priority="52" operator="containsText" text="不実装">
      <formula>NOT(ISERROR(SEARCH("不実装",K6)))</formula>
    </cfRule>
    <cfRule type="containsText" dxfId="1157" priority="53" operator="containsText" text="実装">
      <formula>NOT(ISERROR(SEARCH("実装",K6)))</formula>
    </cfRule>
  </conditionalFormatting>
  <conditionalFormatting sqref="I6">
    <cfRule type="containsText" dxfId="1156" priority="45" operator="containsText" text="安">
      <formula>NOT(ISERROR(SEARCH("安",I6)))</formula>
    </cfRule>
    <cfRule type="containsText" dxfId="1155" priority="46" operator="containsText" text="安">
      <formula>NOT(ISERROR(SEARCH("安",I6)))</formula>
    </cfRule>
    <cfRule type="containsText" dxfId="1154" priority="47" operator="containsText" text="安">
      <formula>NOT(ISERROR(SEARCH("安",I6)))</formula>
    </cfRule>
    <cfRule type="containsText" dxfId="1153" priority="50" operator="containsText" text="安">
      <formula>NOT(ISERROR(SEARCH("安",I6)))</formula>
    </cfRule>
  </conditionalFormatting>
  <conditionalFormatting sqref="H5:H6">
    <cfRule type="containsText" dxfId="1152" priority="44" operator="containsText" text="終了">
      <formula>NOT(ISERROR(SEARCH("終了",H5)))</formula>
    </cfRule>
    <cfRule type="containsText" dxfId="1151" priority="48" operator="containsText" text="終了">
      <formula>NOT(ISERROR(SEARCH("終了",H5)))</formula>
    </cfRule>
    <cfRule type="containsText" dxfId="1150" priority="49" operator="containsText" text="作業終了">
      <formula>NOT(ISERROR(SEARCH("作業終了",H5)))</formula>
    </cfRule>
  </conditionalFormatting>
  <conditionalFormatting sqref="K6">
    <cfRule type="containsText" dxfId="1149" priority="43" operator="containsText" text="実装中">
      <formula>NOT(ISERROR(SEARCH("実装中",K6)))</formula>
    </cfRule>
  </conditionalFormatting>
  <conditionalFormatting sqref="J6">
    <cfRule type="containsText" dxfId="1148" priority="40" operator="containsText" text="60">
      <formula>NOT(ISERROR(SEARCH("60",J6)))</formula>
    </cfRule>
    <cfRule type="containsText" dxfId="1147" priority="41" operator="containsText" text="30">
      <formula>NOT(ISERROR(SEARCH("30",J6)))</formula>
    </cfRule>
    <cfRule type="containsText" dxfId="1146" priority="42" operator="containsText" text="30％">
      <formula>NOT(ISERROR(SEARCH("30％",J6)))</formula>
    </cfRule>
  </conditionalFormatting>
  <conditionalFormatting sqref="I8:I21">
    <cfRule type="cellIs" dxfId="1145" priority="39" operator="equal">
      <formula>"危"</formula>
    </cfRule>
  </conditionalFormatting>
  <conditionalFormatting sqref="I8:I21">
    <cfRule type="cellIs" dxfId="1144" priority="38" operator="equal">
      <formula>"注"</formula>
    </cfRule>
  </conditionalFormatting>
  <conditionalFormatting sqref="I8:I21">
    <cfRule type="cellIs" dxfId="1143" priority="35" operator="equal">
      <formula>"終了"</formula>
    </cfRule>
    <cfRule type="cellIs" dxfId="1142" priority="36" operator="equal">
      <formula>"安"</formula>
    </cfRule>
    <cfRule type="cellIs" dxfId="1141" priority="37" operator="equal">
      <formula>"警"</formula>
    </cfRule>
  </conditionalFormatting>
  <conditionalFormatting sqref="H8:H21">
    <cfRule type="cellIs" dxfId="1140" priority="32" operator="equal">
      <formula>"作業終了"</formula>
    </cfRule>
    <cfRule type="cellIs" dxfId="1139" priority="33" operator="equal">
      <formula>"作業中"</formula>
    </cfRule>
    <cfRule type="cellIs" dxfId="1138" priority="34" operator="equal">
      <formula>"待機"</formula>
    </cfRule>
  </conditionalFormatting>
  <conditionalFormatting sqref="I8:I21">
    <cfRule type="cellIs" dxfId="1137" priority="31" operator="equal">
      <formula>"警"</formula>
    </cfRule>
  </conditionalFormatting>
  <conditionalFormatting sqref="I8:I21">
    <cfRule type="cellIs" dxfId="1136" priority="30" operator="equal">
      <formula>"安"</formula>
    </cfRule>
  </conditionalFormatting>
  <conditionalFormatting sqref="I8:I21">
    <cfRule type="cellIs" dxfId="1135" priority="29" operator="equal">
      <formula>"終了"</formula>
    </cfRule>
  </conditionalFormatting>
  <conditionalFormatting sqref="K8:K21">
    <cfRule type="cellIs" dxfId="1134" priority="28" operator="equal">
      <formula>"未実装"</formula>
    </cfRule>
  </conditionalFormatting>
  <conditionalFormatting sqref="K8:K21">
    <cfRule type="cellIs" dxfId="1133" priority="22" operator="equal">
      <formula>"実装完了"</formula>
    </cfRule>
    <cfRule type="cellIs" dxfId="1132" priority="23" operator="equal">
      <formula>"実装中"</formula>
    </cfRule>
    <cfRule type="cellIs" dxfId="1131" priority="24" operator="equal">
      <formula>"未実装"</formula>
    </cfRule>
    <cfRule type="cellIs" dxfId="1130" priority="25" operator="equal">
      <formula>"実装完了"</formula>
    </cfRule>
    <cfRule type="cellIs" dxfId="1129" priority="26" operator="lessThan">
      <formula>$J$8&lt;=99%</formula>
    </cfRule>
    <cfRule type="cellIs" dxfId="1128" priority="27" operator="lessThan">
      <formula>$J$8&lt;=99%</formula>
    </cfRule>
  </conditionalFormatting>
  <conditionalFormatting sqref="I22">
    <cfRule type="cellIs" dxfId="1127" priority="21" operator="equal">
      <formula>"危"</formula>
    </cfRule>
  </conditionalFormatting>
  <conditionalFormatting sqref="I22">
    <cfRule type="cellIs" dxfId="1126" priority="20" operator="equal">
      <formula>"注"</formula>
    </cfRule>
  </conditionalFormatting>
  <conditionalFormatting sqref="I22">
    <cfRule type="cellIs" dxfId="1125" priority="17" operator="equal">
      <formula>"終了"</formula>
    </cfRule>
    <cfRule type="cellIs" dxfId="1124" priority="18" operator="equal">
      <formula>"安"</formula>
    </cfRule>
    <cfRule type="cellIs" dxfId="1123" priority="19" operator="equal">
      <formula>"警"</formula>
    </cfRule>
  </conditionalFormatting>
  <conditionalFormatting sqref="H22">
    <cfRule type="cellIs" dxfId="1122" priority="14" operator="equal">
      <formula>"作業終了"</formula>
    </cfRule>
    <cfRule type="cellIs" dxfId="1121" priority="15" operator="equal">
      <formula>"作業中"</formula>
    </cfRule>
    <cfRule type="cellIs" dxfId="1120" priority="16" operator="equal">
      <formula>"待機"</formula>
    </cfRule>
  </conditionalFormatting>
  <conditionalFormatting sqref="I22">
    <cfRule type="cellIs" dxfId="1119" priority="13" operator="equal">
      <formula>"警"</formula>
    </cfRule>
  </conditionalFormatting>
  <conditionalFormatting sqref="I22">
    <cfRule type="cellIs" dxfId="1118" priority="12" operator="equal">
      <formula>"安"</formula>
    </cfRule>
  </conditionalFormatting>
  <conditionalFormatting sqref="I22">
    <cfRule type="cellIs" dxfId="1117" priority="11" operator="equal">
      <formula>"終了"</formula>
    </cfRule>
  </conditionalFormatting>
  <conditionalFormatting sqref="K22">
    <cfRule type="cellIs" dxfId="1116" priority="10" operator="equal">
      <formula>"未実装"</formula>
    </cfRule>
  </conditionalFormatting>
  <conditionalFormatting sqref="K22">
    <cfRule type="cellIs" dxfId="1115" priority="4" operator="equal">
      <formula>"実装完了"</formula>
    </cfRule>
    <cfRule type="cellIs" dxfId="1114" priority="5" operator="equal">
      <formula>"実装中"</formula>
    </cfRule>
    <cfRule type="cellIs" dxfId="1113" priority="6" operator="equal">
      <formula>"未実装"</formula>
    </cfRule>
    <cfRule type="cellIs" dxfId="1112" priority="7" operator="equal">
      <formula>"実装完了"</formula>
    </cfRule>
    <cfRule type="cellIs" dxfId="1111" priority="8" operator="lessThan">
      <formula>$J$8&lt;=99%</formula>
    </cfRule>
    <cfRule type="cellIs" dxfId="1110" priority="9" operator="lessThan">
      <formula>$J$8&lt;=99%</formula>
    </cfRule>
  </conditionalFormatting>
  <conditionalFormatting sqref="H25">
    <cfRule type="cellIs" dxfId="1109" priority="1" operator="equal">
      <formula>"作業終了"</formula>
    </cfRule>
    <cfRule type="cellIs" dxfId="1108" priority="2" operator="equal">
      <formula>"作業中"</formula>
    </cfRule>
    <cfRule type="cellIs" dxfId="1107" priority="3" operator="equal">
      <formula>"待機"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データ管理!$C$3:$C$12</xm:f>
          </x14:formula1>
          <xm:sqref>E8:F22</xm:sqref>
        </x14:dataValidation>
        <x14:dataValidation type="list" allowBlank="1" showInputMessage="1" showErrorMessage="1">
          <x14:formula1>
            <xm:f>データ管理!$E$3:$E$7</xm:f>
          </x14:formula1>
          <xm:sqref>J8:J22</xm:sqref>
        </x14:dataValidation>
        <x14:dataValidation type="list" allowBlank="1" showInputMessage="1" showErrorMessage="1">
          <x14:formula1>
            <xm:f>データ管理!$I$3:$I$4</xm:f>
          </x14:formula1>
          <xm:sqref>B8:B22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"/>
  <sheetViews>
    <sheetView workbookViewId="0"/>
  </sheetViews>
  <sheetFormatPr defaultRowHeight="18" x14ac:dyDescent="0.45"/>
  <cols>
    <col min="1" max="1" width="3.69921875" customWidth="1"/>
    <col min="2" max="2" width="5.3984375" customWidth="1"/>
    <col min="3" max="14" width="11.09765625" customWidth="1"/>
    <col min="15" max="21" width="11.796875" customWidth="1"/>
  </cols>
  <sheetData>
    <row r="1" spans="2:14" ht="18.600000000000001" thickBot="1" x14ac:dyDescent="0.5"/>
    <row r="2" spans="2:14" x14ac:dyDescent="0.45">
      <c r="B2" s="15"/>
      <c r="C2" s="10" t="s">
        <v>20</v>
      </c>
      <c r="D2" s="85" t="s">
        <v>0</v>
      </c>
      <c r="E2" s="83"/>
      <c r="F2" s="83" t="s">
        <v>2</v>
      </c>
      <c r="G2" s="83"/>
      <c r="H2" s="83" t="s">
        <v>1</v>
      </c>
      <c r="I2" s="83"/>
      <c r="J2" s="83" t="s">
        <v>3</v>
      </c>
      <c r="K2" s="83"/>
      <c r="L2" s="83" t="s">
        <v>8</v>
      </c>
      <c r="M2" s="84"/>
    </row>
    <row r="3" spans="2:14" ht="18.600000000000001" thickBot="1" x14ac:dyDescent="0.5">
      <c r="B3" s="12" t="s">
        <v>4</v>
      </c>
      <c r="C3" s="14">
        <f ca="1">TODAY()</f>
        <v>43756</v>
      </c>
      <c r="D3" s="86" t="s">
        <v>5</v>
      </c>
      <c r="E3" s="81"/>
      <c r="F3" s="81" t="s">
        <v>6</v>
      </c>
      <c r="G3" s="81"/>
      <c r="H3" s="81" t="s">
        <v>7</v>
      </c>
      <c r="I3" s="81"/>
      <c r="J3" s="81" t="s">
        <v>10</v>
      </c>
      <c r="K3" s="81"/>
      <c r="L3" s="81" t="s">
        <v>9</v>
      </c>
      <c r="M3" s="82"/>
    </row>
    <row r="5" spans="2:14" x14ac:dyDescent="0.45">
      <c r="B5" s="87" t="s">
        <v>131</v>
      </c>
      <c r="C5" s="87" t="s">
        <v>11</v>
      </c>
      <c r="D5" s="87"/>
      <c r="E5" s="87" t="s">
        <v>12</v>
      </c>
      <c r="F5" s="87"/>
      <c r="G5" s="37"/>
      <c r="H5" s="87" t="s">
        <v>13</v>
      </c>
      <c r="I5" s="87"/>
      <c r="J5" s="87"/>
      <c r="K5" s="87"/>
      <c r="L5" s="87" t="s">
        <v>58</v>
      </c>
      <c r="M5" s="87"/>
      <c r="N5" s="87"/>
    </row>
    <row r="6" spans="2:14" x14ac:dyDescent="0.45">
      <c r="B6" s="87"/>
      <c r="C6" s="87"/>
      <c r="D6" s="87"/>
      <c r="E6" s="37" t="s">
        <v>14</v>
      </c>
      <c r="F6" s="37" t="s">
        <v>15</v>
      </c>
      <c r="G6" s="37" t="s">
        <v>16</v>
      </c>
      <c r="H6" s="37" t="s">
        <v>17</v>
      </c>
      <c r="I6" s="37" t="s">
        <v>18</v>
      </c>
      <c r="J6" s="37" t="s">
        <v>19</v>
      </c>
      <c r="K6" s="37" t="s">
        <v>60</v>
      </c>
      <c r="L6" s="87"/>
      <c r="M6" s="87"/>
      <c r="N6" s="87"/>
    </row>
    <row r="7" spans="2:14" x14ac:dyDescent="0.45">
      <c r="B7" s="90" t="s">
        <v>120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</row>
    <row r="8" spans="2:14" x14ac:dyDescent="0.45">
      <c r="B8" s="30" t="s">
        <v>132</v>
      </c>
      <c r="C8" s="80" t="s">
        <v>93</v>
      </c>
      <c r="D8" s="80"/>
      <c r="E8" s="30"/>
      <c r="F8" s="30"/>
      <c r="G8" s="30" t="s">
        <v>40</v>
      </c>
      <c r="H8" s="30" t="str">
        <f>IF(J8&lt;=24%,"待機",IF(J8&lt;=99%,"作業中",IF(J8&gt;=100%,"作業終了","　")))</f>
        <v>待機</v>
      </c>
      <c r="I8" s="30" t="str">
        <f>IF(J8 &lt;= 0,"危", IF(J8 &lt;= 25%,"警",IF(J8&lt;=50%,"注",IF(J8&lt;=75%,"安","終了"))))</f>
        <v>危</v>
      </c>
      <c r="J8" s="4">
        <v>0</v>
      </c>
      <c r="K8" s="30" t="str">
        <f>IF(J8 &lt;= 0%,"未実装",IF(J8 &lt;= 99%,"実装中",IF(J8= 100%,"実装完了","")))</f>
        <v>未実装</v>
      </c>
      <c r="L8" s="80" t="s">
        <v>105</v>
      </c>
      <c r="M8" s="80"/>
      <c r="N8" s="80"/>
    </row>
    <row r="9" spans="2:14" x14ac:dyDescent="0.45">
      <c r="B9" s="30" t="s">
        <v>134</v>
      </c>
      <c r="C9" s="80" t="s">
        <v>94</v>
      </c>
      <c r="D9" s="80"/>
      <c r="E9" s="30"/>
      <c r="F9" s="30"/>
      <c r="G9" s="30" t="s">
        <v>40</v>
      </c>
      <c r="H9" s="30" t="str">
        <f>IF(J9&lt;=24%,"待機",IF(J9&lt;=99%,"作業中",IF(J9&gt;=100%,"作業終了","　")))</f>
        <v>待機</v>
      </c>
      <c r="I9" s="30" t="str">
        <f>IF(J9 &lt;= 0,"危", IF(J9 &lt;= 25%,"警",IF(J9&lt;=50%,"注",IF(J9&lt;=75%,"安","終了"))))</f>
        <v>危</v>
      </c>
      <c r="J9" s="4">
        <v>0</v>
      </c>
      <c r="K9" s="30" t="str">
        <f t="shared" ref="K9:K10" si="0">IF(J9 &lt;= 0%,"未実装",IF(J9 &lt;= 99%,"実装中",IF(J9= 100%,"実装完了","")))</f>
        <v>未実装</v>
      </c>
      <c r="L9" s="80" t="s">
        <v>106</v>
      </c>
      <c r="M9" s="80"/>
      <c r="N9" s="80"/>
    </row>
    <row r="10" spans="2:14" x14ac:dyDescent="0.45">
      <c r="B10" s="30" t="s">
        <v>134</v>
      </c>
      <c r="C10" s="80" t="s">
        <v>101</v>
      </c>
      <c r="D10" s="80"/>
      <c r="E10" s="30"/>
      <c r="F10" s="30"/>
      <c r="G10" s="30" t="s">
        <v>40</v>
      </c>
      <c r="H10" s="30" t="str">
        <f>IF(J10&lt;=24%,"待機",IF(J10&lt;=99%,"作業中",IF(J10&gt;=100%,"作業終了","　")))</f>
        <v>待機</v>
      </c>
      <c r="I10" s="30" t="str">
        <f>IF(J10 &lt;= 0,"危", IF(J10 &lt;= 25%,"警",IF(J10&lt;=50%,"注",IF(J10&lt;=75%,"安","終了"))))</f>
        <v>危</v>
      </c>
      <c r="J10" s="4">
        <v>0</v>
      </c>
      <c r="K10" s="30" t="str">
        <f t="shared" si="0"/>
        <v>未実装</v>
      </c>
      <c r="L10" s="80" t="s">
        <v>107</v>
      </c>
      <c r="M10" s="80"/>
      <c r="N10" s="80"/>
    </row>
    <row r="11" spans="2:14" x14ac:dyDescent="0.45">
      <c r="C11" s="2"/>
      <c r="D11" s="2"/>
      <c r="E11" s="5"/>
      <c r="F11" s="5"/>
      <c r="G11" s="5"/>
      <c r="H11" s="5"/>
      <c r="I11" s="5"/>
      <c r="J11" s="33"/>
      <c r="K11" s="5"/>
      <c r="L11" s="2"/>
      <c r="M11" s="2"/>
      <c r="N11" s="2"/>
    </row>
    <row r="12" spans="2:14" x14ac:dyDescent="0.45">
      <c r="B12" s="87" t="s">
        <v>318</v>
      </c>
      <c r="C12" s="87"/>
      <c r="D12" s="87"/>
      <c r="E12" s="87" t="s">
        <v>320</v>
      </c>
      <c r="F12" s="87"/>
      <c r="G12" s="87"/>
      <c r="H12" s="37" t="s">
        <v>321</v>
      </c>
    </row>
    <row r="13" spans="2:14" x14ac:dyDescent="0.45">
      <c r="B13" s="80">
        <f>COUNTA(C8:D10)</f>
        <v>3</v>
      </c>
      <c r="C13" s="80"/>
      <c r="D13" s="80"/>
      <c r="E13" s="80">
        <f>COUNTIF(J8:J10,100%)</f>
        <v>0</v>
      </c>
      <c r="F13" s="80"/>
      <c r="G13" s="80"/>
      <c r="H13" s="46">
        <f>SUM(J8/(B13/1),J9/(B13/1),J10/(B13/1))</f>
        <v>0</v>
      </c>
    </row>
  </sheetData>
  <mergeCells count="26">
    <mergeCell ref="D2:E2"/>
    <mergeCell ref="F2:G2"/>
    <mergeCell ref="H2:I2"/>
    <mergeCell ref="J2:K2"/>
    <mergeCell ref="L2:M2"/>
    <mergeCell ref="D3:E3"/>
    <mergeCell ref="F3:G3"/>
    <mergeCell ref="H3:I3"/>
    <mergeCell ref="J3:K3"/>
    <mergeCell ref="L3:M3"/>
    <mergeCell ref="B5:B6"/>
    <mergeCell ref="B7:N7"/>
    <mergeCell ref="B12:D12"/>
    <mergeCell ref="E12:G12"/>
    <mergeCell ref="B13:D13"/>
    <mergeCell ref="E13:G13"/>
    <mergeCell ref="C9:D9"/>
    <mergeCell ref="L9:N9"/>
    <mergeCell ref="C10:D10"/>
    <mergeCell ref="L10:N10"/>
    <mergeCell ref="C5:D6"/>
    <mergeCell ref="E5:F5"/>
    <mergeCell ref="H5:K5"/>
    <mergeCell ref="L5:N6"/>
    <mergeCell ref="C8:D8"/>
    <mergeCell ref="L8:N8"/>
  </mergeCells>
  <phoneticPr fontId="1"/>
  <conditionalFormatting sqref="I8:I11">
    <cfRule type="cellIs" dxfId="1106" priority="61" operator="equal">
      <formula>"危"</formula>
    </cfRule>
  </conditionalFormatting>
  <conditionalFormatting sqref="I8:I11">
    <cfRule type="cellIs" dxfId="1105" priority="60" operator="equal">
      <formula>"注"</formula>
    </cfRule>
  </conditionalFormatting>
  <conditionalFormatting sqref="I8:I11">
    <cfRule type="cellIs" dxfId="1104" priority="57" operator="equal">
      <formula>"終了"</formula>
    </cfRule>
    <cfRule type="cellIs" dxfId="1103" priority="58" operator="equal">
      <formula>"安"</formula>
    </cfRule>
    <cfRule type="cellIs" dxfId="1102" priority="59" operator="equal">
      <formula>"警"</formula>
    </cfRule>
  </conditionalFormatting>
  <conditionalFormatting sqref="H8:H11">
    <cfRule type="cellIs" dxfId="1101" priority="54" operator="equal">
      <formula>"作業終了"</formula>
    </cfRule>
    <cfRule type="cellIs" dxfId="1100" priority="55" operator="equal">
      <formula>"作業中"</formula>
    </cfRule>
    <cfRule type="cellIs" dxfId="1099" priority="56" operator="equal">
      <formula>"待機"</formula>
    </cfRule>
  </conditionalFormatting>
  <conditionalFormatting sqref="I8:I11">
    <cfRule type="cellIs" dxfId="1098" priority="53" operator="equal">
      <formula>"警"</formula>
    </cfRule>
  </conditionalFormatting>
  <conditionalFormatting sqref="I8:I11">
    <cfRule type="cellIs" dxfId="1097" priority="52" operator="equal">
      <formula>"安"</formula>
    </cfRule>
  </conditionalFormatting>
  <conditionalFormatting sqref="I8:I11">
    <cfRule type="cellIs" dxfId="1096" priority="51" operator="equal">
      <formula>"終了"</formula>
    </cfRule>
  </conditionalFormatting>
  <conditionalFormatting sqref="K8:K10">
    <cfRule type="cellIs" dxfId="1095" priority="50" operator="equal">
      <formula>"未実装"</formula>
    </cfRule>
  </conditionalFormatting>
  <conditionalFormatting sqref="K8:K10">
    <cfRule type="cellIs" dxfId="1094" priority="44" operator="equal">
      <formula>"実装完了"</formula>
    </cfRule>
    <cfRule type="cellIs" dxfId="1093" priority="45" operator="equal">
      <formula>"実装中"</formula>
    </cfRule>
    <cfRule type="cellIs" dxfId="1092" priority="46" operator="equal">
      <formula>"未実装"</formula>
    </cfRule>
    <cfRule type="cellIs" dxfId="1091" priority="47" operator="equal">
      <formula>"実装完了"</formula>
    </cfRule>
    <cfRule type="cellIs" dxfId="1090" priority="48" operator="lessThan">
      <formula>$J$8&lt;=99%</formula>
    </cfRule>
    <cfRule type="cellIs" dxfId="1089" priority="49" operator="lessThan">
      <formula>$J$8&lt;=99%</formula>
    </cfRule>
  </conditionalFormatting>
  <conditionalFormatting sqref="E5:E6">
    <cfRule type="containsText" dxfId="1088" priority="39" operator="containsText" text="未定">
      <formula>NOT(ISERROR(SEARCH("未定",E5)))</formula>
    </cfRule>
    <cfRule type="containsText" dxfId="1087" priority="40" operator="containsText" text="館田">
      <formula>NOT(ISERROR(SEARCH("館田",E5)))</formula>
    </cfRule>
    <cfRule type="containsText" dxfId="1086" priority="41" operator="containsText" text="蛯名">
      <formula>NOT(ISERROR(SEARCH("蛯名",E5)))</formula>
    </cfRule>
    <cfRule type="containsText" dxfId="1085" priority="42" operator="containsText" text="圷">
      <formula>NOT(ISERROR(SEARCH("圷",E5)))</formula>
    </cfRule>
    <cfRule type="containsText" dxfId="1084" priority="43" operator="containsText" text="荒谷">
      <formula>NOT(ISERROR(SEARCH("荒谷",E5)))</formula>
    </cfRule>
  </conditionalFormatting>
  <conditionalFormatting sqref="F6">
    <cfRule type="containsText" dxfId="1083" priority="37" operator="containsText" text="館田">
      <formula>NOT(ISERROR(SEARCH("館田",F6)))</formula>
    </cfRule>
    <cfRule type="containsText" dxfId="1082" priority="38" operator="containsText" text="蛯名">
      <formula>NOT(ISERROR(SEARCH("蛯名",F6)))</formula>
    </cfRule>
  </conditionalFormatting>
  <conditionalFormatting sqref="E5:E6">
    <cfRule type="containsText" dxfId="1081" priority="36" operator="containsText" text="舘田">
      <formula>NOT(ISERROR(SEARCH("舘田",E5)))</formula>
    </cfRule>
  </conditionalFormatting>
  <conditionalFormatting sqref="E5:E6">
    <cfRule type="containsText" dxfId="1080" priority="29" operator="containsText" text="有馬">
      <formula>NOT(ISERROR(SEARCH("有馬",E5)))</formula>
    </cfRule>
    <cfRule type="containsText" dxfId="1079" priority="30" operator="containsText" text="有馬">
      <formula>NOT(ISERROR(SEARCH("有馬",E5)))</formula>
    </cfRule>
    <cfRule type="containsText" dxfId="1078" priority="31" operator="containsText" text="石田">
      <formula>NOT(ISERROR(SEARCH("石田",E5)))</formula>
    </cfRule>
    <cfRule type="containsText" dxfId="1077" priority="32" operator="containsText" text="石田">
      <formula>NOT(ISERROR(SEARCH("石田",E5)))</formula>
    </cfRule>
    <cfRule type="containsText" dxfId="1076" priority="33" operator="containsText" text="横道">
      <formula>NOT(ISERROR(SEARCH("横道",E5)))</formula>
    </cfRule>
    <cfRule type="containsText" dxfId="1075" priority="34" operator="containsText" text="佐藤">
      <formula>NOT(ISERROR(SEARCH("佐藤",E5)))</formula>
    </cfRule>
    <cfRule type="containsText" dxfId="1074" priority="35" operator="containsText" text="未定">
      <formula>NOT(ISERROR(SEARCH("未定",E5)))</formula>
    </cfRule>
  </conditionalFormatting>
  <conditionalFormatting sqref="E5:E6">
    <cfRule type="containsText" dxfId="1073" priority="28" operator="containsText" text="横道">
      <formula>NOT(ISERROR(SEARCH("横道",E5)))</formula>
    </cfRule>
  </conditionalFormatting>
  <conditionalFormatting sqref="H5:H6">
    <cfRule type="containsText" dxfId="1072" priority="25" operator="containsText" text="作業終了">
      <formula>NOT(ISERROR(SEARCH("作業終了",H5)))</formula>
    </cfRule>
    <cfRule type="containsText" dxfId="1071" priority="26" operator="containsText" text="作業中">
      <formula>NOT(ISERROR(SEARCH("作業中",H5)))</formula>
    </cfRule>
    <cfRule type="containsText" dxfId="1070" priority="27" operator="containsText" text="待機">
      <formula>NOT(ISERROR(SEARCH("待機",H5)))</formula>
    </cfRule>
  </conditionalFormatting>
  <conditionalFormatting sqref="I6">
    <cfRule type="containsText" dxfId="1069" priority="18" operator="containsText" text="注">
      <formula>NOT(ISERROR(SEARCH("注",I6)))</formula>
    </cfRule>
    <cfRule type="containsText" dxfId="1068" priority="21" operator="containsText" text="警">
      <formula>NOT(ISERROR(SEARCH("警",I6)))</formula>
    </cfRule>
    <cfRule type="containsText" dxfId="1067" priority="22" operator="containsText" text="安全">
      <formula>NOT(ISERROR(SEARCH("安全",I6)))</formula>
    </cfRule>
    <cfRule type="containsText" dxfId="1066" priority="23" operator="containsText" text="注意">
      <formula>NOT(ISERROR(SEARCH("注意",I6)))</formula>
    </cfRule>
    <cfRule type="containsText" dxfId="1065" priority="24" operator="containsText" text="警告">
      <formula>NOT(ISERROR(SEARCH("警告",I6)))</formula>
    </cfRule>
  </conditionalFormatting>
  <conditionalFormatting sqref="K6">
    <cfRule type="containsText" dxfId="1064" priority="19" operator="containsText" text="不実装">
      <formula>NOT(ISERROR(SEARCH("不実装",K6)))</formula>
    </cfRule>
    <cfRule type="containsText" dxfId="1063" priority="20" operator="containsText" text="実装">
      <formula>NOT(ISERROR(SEARCH("実装",K6)))</formula>
    </cfRule>
  </conditionalFormatting>
  <conditionalFormatting sqref="I6">
    <cfRule type="containsText" dxfId="1062" priority="12" operator="containsText" text="安">
      <formula>NOT(ISERROR(SEARCH("安",I6)))</formula>
    </cfRule>
    <cfRule type="containsText" dxfId="1061" priority="13" operator="containsText" text="安">
      <formula>NOT(ISERROR(SEARCH("安",I6)))</formula>
    </cfRule>
    <cfRule type="containsText" dxfId="1060" priority="14" operator="containsText" text="安">
      <formula>NOT(ISERROR(SEARCH("安",I6)))</formula>
    </cfRule>
    <cfRule type="containsText" dxfId="1059" priority="17" operator="containsText" text="安">
      <formula>NOT(ISERROR(SEARCH("安",I6)))</formula>
    </cfRule>
  </conditionalFormatting>
  <conditionalFormatting sqref="H5:H6">
    <cfRule type="containsText" dxfId="1058" priority="11" operator="containsText" text="終了">
      <formula>NOT(ISERROR(SEARCH("終了",H5)))</formula>
    </cfRule>
    <cfRule type="containsText" dxfId="1057" priority="15" operator="containsText" text="終了">
      <formula>NOT(ISERROR(SEARCH("終了",H5)))</formula>
    </cfRule>
    <cfRule type="containsText" dxfId="1056" priority="16" operator="containsText" text="作業終了">
      <formula>NOT(ISERROR(SEARCH("作業終了",H5)))</formula>
    </cfRule>
  </conditionalFormatting>
  <conditionalFormatting sqref="K6">
    <cfRule type="containsText" dxfId="1055" priority="10" operator="containsText" text="実装中">
      <formula>NOT(ISERROR(SEARCH("実装中",K6)))</formula>
    </cfRule>
  </conditionalFormatting>
  <conditionalFormatting sqref="J6">
    <cfRule type="containsText" dxfId="1054" priority="7" operator="containsText" text="60">
      <formula>NOT(ISERROR(SEARCH("60",J6)))</formula>
    </cfRule>
    <cfRule type="containsText" dxfId="1053" priority="8" operator="containsText" text="30">
      <formula>NOT(ISERROR(SEARCH("30",J6)))</formula>
    </cfRule>
    <cfRule type="containsText" dxfId="1052" priority="9" operator="containsText" text="30％">
      <formula>NOT(ISERROR(SEARCH("30％",J6)))</formula>
    </cfRule>
  </conditionalFormatting>
  <conditionalFormatting sqref="H13">
    <cfRule type="cellIs" dxfId="1051" priority="1" operator="equal">
      <formula>"作業終了"</formula>
    </cfRule>
    <cfRule type="cellIs" dxfId="1050" priority="2" operator="equal">
      <formula>"作業中"</formula>
    </cfRule>
    <cfRule type="cellIs" dxfId="1049" priority="3" operator="equal">
      <formula>"待機"</formula>
    </cfRule>
  </conditionalFormatting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データ管理!$E$3:$E$7</xm:f>
          </x14:formula1>
          <xm:sqref>J8:J11</xm:sqref>
        </x14:dataValidation>
        <x14:dataValidation type="list" allowBlank="1" showInputMessage="1" showErrorMessage="1">
          <x14:formula1>
            <xm:f>データ管理!$C$3:$C$12</xm:f>
          </x14:formula1>
          <xm:sqref>E8:F11</xm:sqref>
        </x14:dataValidation>
        <x14:dataValidation type="list" allowBlank="1" showInputMessage="1" showErrorMessage="1">
          <x14:formula1>
            <xm:f>データ管理!$I$3:$I$4</xm:f>
          </x14:formula1>
          <xm:sqref>B8:B10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"/>
  <sheetViews>
    <sheetView workbookViewId="0"/>
  </sheetViews>
  <sheetFormatPr defaultRowHeight="18" x14ac:dyDescent="0.45"/>
  <cols>
    <col min="1" max="1" width="3.69921875" customWidth="1"/>
    <col min="2" max="2" width="5.19921875" customWidth="1"/>
    <col min="3" max="14" width="11.09765625" customWidth="1"/>
    <col min="15" max="21" width="11.796875" customWidth="1"/>
  </cols>
  <sheetData>
    <row r="1" spans="2:14" ht="18.600000000000001" thickBot="1" x14ac:dyDescent="0.5"/>
    <row r="2" spans="2:14" x14ac:dyDescent="0.45">
      <c r="B2" s="15"/>
      <c r="C2" s="10" t="s">
        <v>20</v>
      </c>
      <c r="D2" s="85" t="s">
        <v>0</v>
      </c>
      <c r="E2" s="83"/>
      <c r="F2" s="83" t="s">
        <v>2</v>
      </c>
      <c r="G2" s="83"/>
      <c r="H2" s="83" t="s">
        <v>1</v>
      </c>
      <c r="I2" s="83"/>
      <c r="J2" s="83" t="s">
        <v>3</v>
      </c>
      <c r="K2" s="83"/>
      <c r="L2" s="83" t="s">
        <v>8</v>
      </c>
      <c r="M2" s="84"/>
    </row>
    <row r="3" spans="2:14" ht="18.600000000000001" thickBot="1" x14ac:dyDescent="0.5">
      <c r="B3" s="12" t="s">
        <v>4</v>
      </c>
      <c r="C3" s="14">
        <f ca="1">TODAY()</f>
        <v>43756</v>
      </c>
      <c r="D3" s="86" t="s">
        <v>5</v>
      </c>
      <c r="E3" s="81"/>
      <c r="F3" s="81" t="s">
        <v>6</v>
      </c>
      <c r="G3" s="81"/>
      <c r="H3" s="81" t="s">
        <v>7</v>
      </c>
      <c r="I3" s="81"/>
      <c r="J3" s="81" t="s">
        <v>10</v>
      </c>
      <c r="K3" s="81"/>
      <c r="L3" s="81" t="s">
        <v>9</v>
      </c>
      <c r="M3" s="82"/>
    </row>
    <row r="5" spans="2:14" x14ac:dyDescent="0.45">
      <c r="B5" s="87" t="s">
        <v>131</v>
      </c>
      <c r="C5" s="87" t="s">
        <v>11</v>
      </c>
      <c r="D5" s="87"/>
      <c r="E5" s="87" t="s">
        <v>12</v>
      </c>
      <c r="F5" s="87"/>
      <c r="G5" s="37"/>
      <c r="H5" s="87" t="s">
        <v>13</v>
      </c>
      <c r="I5" s="87"/>
      <c r="J5" s="87"/>
      <c r="K5" s="87"/>
      <c r="L5" s="87" t="s">
        <v>58</v>
      </c>
      <c r="M5" s="87"/>
      <c r="N5" s="87"/>
    </row>
    <row r="6" spans="2:14" x14ac:dyDescent="0.45">
      <c r="B6" s="87"/>
      <c r="C6" s="87"/>
      <c r="D6" s="87"/>
      <c r="E6" s="37" t="s">
        <v>14</v>
      </c>
      <c r="F6" s="37" t="s">
        <v>15</v>
      </c>
      <c r="G6" s="37" t="s">
        <v>16</v>
      </c>
      <c r="H6" s="37" t="s">
        <v>17</v>
      </c>
      <c r="I6" s="37" t="s">
        <v>18</v>
      </c>
      <c r="J6" s="37" t="s">
        <v>19</v>
      </c>
      <c r="K6" s="37" t="s">
        <v>60</v>
      </c>
      <c r="L6" s="87"/>
      <c r="M6" s="87"/>
      <c r="N6" s="87"/>
    </row>
    <row r="7" spans="2:14" x14ac:dyDescent="0.45">
      <c r="B7" s="88" t="s">
        <v>119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9"/>
    </row>
    <row r="8" spans="2:14" x14ac:dyDescent="0.45">
      <c r="B8" s="30" t="s">
        <v>132</v>
      </c>
      <c r="C8" s="80" t="s">
        <v>82</v>
      </c>
      <c r="D8" s="80"/>
      <c r="E8" s="1"/>
      <c r="F8" s="1"/>
      <c r="G8" s="1" t="s">
        <v>40</v>
      </c>
      <c r="H8" s="1" t="str">
        <f t="shared" ref="H8:H15" si="0">IF(J8&lt;=24%,"待機",IF(J8&lt;=99%,"作業中",IF(J8&gt;=100%,"作業終了","　")))</f>
        <v>待機</v>
      </c>
      <c r="I8" s="1" t="str">
        <f t="shared" ref="I8:I15" si="1">IF(J8 &lt;= 0,"危", IF(J8 &lt;= 25%,"警",IF(J8&lt;=50%,"注",IF(J8&lt;=75%,"安","終了"))))</f>
        <v>危</v>
      </c>
      <c r="J8" s="4">
        <v>0</v>
      </c>
      <c r="K8" s="1" t="str">
        <f>IF(J8 &lt;= 0%,"未実装",IF(J8 &lt;= 99%,"実装中",IF(J8= 100%,"実装完了","")))</f>
        <v>未実装</v>
      </c>
      <c r="L8" s="80" t="s">
        <v>88</v>
      </c>
      <c r="M8" s="80"/>
      <c r="N8" s="80"/>
    </row>
    <row r="9" spans="2:14" x14ac:dyDescent="0.45">
      <c r="B9" s="30" t="s">
        <v>134</v>
      </c>
      <c r="C9" s="80" t="s">
        <v>83</v>
      </c>
      <c r="D9" s="80"/>
      <c r="E9" s="1"/>
      <c r="F9" s="1"/>
      <c r="G9" s="1" t="s">
        <v>40</v>
      </c>
      <c r="H9" s="1" t="str">
        <f t="shared" si="0"/>
        <v>待機</v>
      </c>
      <c r="I9" s="1" t="str">
        <f t="shared" si="1"/>
        <v>危</v>
      </c>
      <c r="J9" s="4">
        <v>0</v>
      </c>
      <c r="K9" s="1" t="str">
        <f t="shared" ref="K9:K11" si="2">IF(J9 &lt;= 0%,"未実装",IF(J9 &lt;= 99%,"実装中",IF(J9= 100%,"実装完了","")))</f>
        <v>未実装</v>
      </c>
      <c r="L9" s="80" t="s">
        <v>89</v>
      </c>
      <c r="M9" s="80"/>
      <c r="N9" s="80"/>
    </row>
    <row r="10" spans="2:14" x14ac:dyDescent="0.45">
      <c r="B10" s="30" t="s">
        <v>132</v>
      </c>
      <c r="C10" s="80" t="s">
        <v>84</v>
      </c>
      <c r="D10" s="80"/>
      <c r="E10" s="1"/>
      <c r="F10" s="1"/>
      <c r="G10" s="1" t="s">
        <v>40</v>
      </c>
      <c r="H10" s="1" t="str">
        <f t="shared" si="0"/>
        <v>待機</v>
      </c>
      <c r="I10" s="1" t="str">
        <f t="shared" si="1"/>
        <v>危</v>
      </c>
      <c r="J10" s="4">
        <v>0</v>
      </c>
      <c r="K10" s="1" t="str">
        <f t="shared" si="2"/>
        <v>未実装</v>
      </c>
      <c r="L10" s="80" t="s">
        <v>90</v>
      </c>
      <c r="M10" s="80"/>
      <c r="N10" s="80"/>
    </row>
    <row r="11" spans="2:14" x14ac:dyDescent="0.45">
      <c r="B11" s="30" t="s">
        <v>132</v>
      </c>
      <c r="C11" s="80" t="s">
        <v>85</v>
      </c>
      <c r="D11" s="80"/>
      <c r="E11" s="1"/>
      <c r="F11" s="1"/>
      <c r="G11" s="1" t="s">
        <v>40</v>
      </c>
      <c r="H11" s="1" t="str">
        <f t="shared" si="0"/>
        <v>待機</v>
      </c>
      <c r="I11" s="1" t="str">
        <f t="shared" si="1"/>
        <v>危</v>
      </c>
      <c r="J11" s="4">
        <v>0</v>
      </c>
      <c r="K11" s="1" t="str">
        <f t="shared" si="2"/>
        <v>未実装</v>
      </c>
      <c r="L11" s="80" t="s">
        <v>90</v>
      </c>
      <c r="M11" s="80"/>
      <c r="N11" s="80"/>
    </row>
    <row r="12" spans="2:14" x14ac:dyDescent="0.45">
      <c r="B12" s="30" t="s">
        <v>134</v>
      </c>
      <c r="C12" s="80" t="s">
        <v>86</v>
      </c>
      <c r="D12" s="80"/>
      <c r="E12" s="1"/>
      <c r="F12" s="1"/>
      <c r="G12" s="1" t="s">
        <v>40</v>
      </c>
      <c r="H12" s="1" t="str">
        <f t="shared" si="0"/>
        <v>待機</v>
      </c>
      <c r="I12" s="1" t="str">
        <f t="shared" si="1"/>
        <v>危</v>
      </c>
      <c r="J12" s="4">
        <v>0</v>
      </c>
      <c r="K12" s="1" t="str">
        <f t="shared" ref="K12:K13" si="3">IF(J12 &lt;= 0%,"未実装",IF(J12 &lt;= 99%,"実装中",IF(J12= 100%,"実装完了","")))</f>
        <v>未実装</v>
      </c>
      <c r="L12" s="80" t="s">
        <v>91</v>
      </c>
      <c r="M12" s="80"/>
      <c r="N12" s="80"/>
    </row>
    <row r="13" spans="2:14" x14ac:dyDescent="0.45">
      <c r="B13" s="30" t="s">
        <v>134</v>
      </c>
      <c r="C13" s="80" t="s">
        <v>87</v>
      </c>
      <c r="D13" s="80"/>
      <c r="E13" s="1"/>
      <c r="F13" s="1"/>
      <c r="G13" s="1" t="s">
        <v>40</v>
      </c>
      <c r="H13" s="1" t="str">
        <f t="shared" si="0"/>
        <v>待機</v>
      </c>
      <c r="I13" s="1" t="str">
        <f t="shared" si="1"/>
        <v>危</v>
      </c>
      <c r="J13" s="4">
        <v>0</v>
      </c>
      <c r="K13" s="1" t="str">
        <f t="shared" si="3"/>
        <v>未実装</v>
      </c>
      <c r="L13" s="80" t="s">
        <v>92</v>
      </c>
      <c r="M13" s="80"/>
      <c r="N13" s="80"/>
    </row>
    <row r="14" spans="2:14" x14ac:dyDescent="0.45">
      <c r="B14" s="30" t="s">
        <v>132</v>
      </c>
      <c r="C14" s="80" t="s">
        <v>102</v>
      </c>
      <c r="D14" s="80"/>
      <c r="E14" s="1"/>
      <c r="F14" s="1"/>
      <c r="G14" s="1" t="s">
        <v>40</v>
      </c>
      <c r="H14" s="1" t="str">
        <f t="shared" si="0"/>
        <v>待機</v>
      </c>
      <c r="I14" s="1" t="str">
        <f t="shared" si="1"/>
        <v>危</v>
      </c>
      <c r="J14" s="4">
        <v>0</v>
      </c>
      <c r="K14" s="1" t="str">
        <f t="shared" ref="K14:K15" si="4">IF(J14 &lt;= 0%,"未実装",IF(J14 &lt;= 99%,"実装中",IF(J14= 100%,"実装完了","")))</f>
        <v>未実装</v>
      </c>
      <c r="L14" s="80" t="s">
        <v>104</v>
      </c>
      <c r="M14" s="80"/>
      <c r="N14" s="80"/>
    </row>
    <row r="15" spans="2:14" x14ac:dyDescent="0.45">
      <c r="B15" s="30" t="s">
        <v>132</v>
      </c>
      <c r="C15" s="80" t="s">
        <v>103</v>
      </c>
      <c r="D15" s="80"/>
      <c r="E15" s="1"/>
      <c r="F15" s="1"/>
      <c r="G15" s="1" t="s">
        <v>40</v>
      </c>
      <c r="H15" s="1" t="str">
        <f t="shared" si="0"/>
        <v>待機</v>
      </c>
      <c r="I15" s="1" t="str">
        <f t="shared" si="1"/>
        <v>危</v>
      </c>
      <c r="J15" s="4">
        <v>0</v>
      </c>
      <c r="K15" s="1" t="str">
        <f t="shared" si="4"/>
        <v>未実装</v>
      </c>
      <c r="L15" s="80" t="s">
        <v>104</v>
      </c>
      <c r="M15" s="80"/>
      <c r="N15" s="80"/>
    </row>
    <row r="17" spans="2:8" x14ac:dyDescent="0.45">
      <c r="B17" s="87" t="s">
        <v>318</v>
      </c>
      <c r="C17" s="87"/>
      <c r="D17" s="87"/>
      <c r="E17" s="87" t="s">
        <v>320</v>
      </c>
      <c r="F17" s="87"/>
      <c r="G17" s="87"/>
      <c r="H17" s="37" t="s">
        <v>321</v>
      </c>
    </row>
    <row r="18" spans="2:8" x14ac:dyDescent="0.45">
      <c r="B18" s="80">
        <f>COUNTA(C8:D15)</f>
        <v>8</v>
      </c>
      <c r="C18" s="80"/>
      <c r="D18" s="80"/>
      <c r="E18" s="80">
        <f>COUNTIF(J8:J15,100%)</f>
        <v>0</v>
      </c>
      <c r="F18" s="80"/>
      <c r="G18" s="80"/>
      <c r="H18" s="46">
        <f>SUM(J8/(B18/1),J9/(B18/1),J10/(B18/1),J11/(B18/1),J12/(B18/1),J13/(B18/1),J14/(B18/1),J15/(B18/1))</f>
        <v>0</v>
      </c>
    </row>
  </sheetData>
  <mergeCells count="36">
    <mergeCell ref="C11:D11"/>
    <mergeCell ref="L11:N11"/>
    <mergeCell ref="C15:D15"/>
    <mergeCell ref="L15:N15"/>
    <mergeCell ref="C12:D12"/>
    <mergeCell ref="L12:N12"/>
    <mergeCell ref="C13:D13"/>
    <mergeCell ref="L13:N13"/>
    <mergeCell ref="C14:D14"/>
    <mergeCell ref="L14:N14"/>
    <mergeCell ref="D3:E3"/>
    <mergeCell ref="F3:G3"/>
    <mergeCell ref="H3:I3"/>
    <mergeCell ref="J3:K3"/>
    <mergeCell ref="L3:M3"/>
    <mergeCell ref="D2:E2"/>
    <mergeCell ref="F2:G2"/>
    <mergeCell ref="H2:I2"/>
    <mergeCell ref="J2:K2"/>
    <mergeCell ref="L2:M2"/>
    <mergeCell ref="B5:B6"/>
    <mergeCell ref="B7:N7"/>
    <mergeCell ref="B17:D17"/>
    <mergeCell ref="E17:G17"/>
    <mergeCell ref="B18:D18"/>
    <mergeCell ref="E18:G18"/>
    <mergeCell ref="C8:D8"/>
    <mergeCell ref="L8:N8"/>
    <mergeCell ref="C5:D6"/>
    <mergeCell ref="E5:F5"/>
    <mergeCell ref="H5:K5"/>
    <mergeCell ref="L5:N6"/>
    <mergeCell ref="C9:D9"/>
    <mergeCell ref="L9:N9"/>
    <mergeCell ref="C10:D10"/>
    <mergeCell ref="L10:N10"/>
  </mergeCells>
  <phoneticPr fontId="1"/>
  <conditionalFormatting sqref="I8:I15">
    <cfRule type="cellIs" dxfId="1048" priority="58" operator="equal">
      <formula>"危"</formula>
    </cfRule>
  </conditionalFormatting>
  <conditionalFormatting sqref="I8:I15">
    <cfRule type="cellIs" dxfId="1047" priority="57" operator="equal">
      <formula>"注"</formula>
    </cfRule>
  </conditionalFormatting>
  <conditionalFormatting sqref="I8:I15">
    <cfRule type="cellIs" dxfId="1046" priority="54" operator="equal">
      <formula>"終了"</formula>
    </cfRule>
    <cfRule type="cellIs" dxfId="1045" priority="55" operator="equal">
      <formula>"安"</formula>
    </cfRule>
    <cfRule type="cellIs" dxfId="1044" priority="56" operator="equal">
      <formula>"警"</formula>
    </cfRule>
  </conditionalFormatting>
  <conditionalFormatting sqref="H8:H15">
    <cfRule type="cellIs" dxfId="1043" priority="51" operator="equal">
      <formula>"作業終了"</formula>
    </cfRule>
    <cfRule type="cellIs" dxfId="1042" priority="52" operator="equal">
      <formula>"作業中"</formula>
    </cfRule>
    <cfRule type="cellIs" dxfId="1041" priority="53" operator="equal">
      <formula>"待機"</formula>
    </cfRule>
  </conditionalFormatting>
  <conditionalFormatting sqref="I8:I15">
    <cfRule type="cellIs" dxfId="1040" priority="50" operator="equal">
      <formula>"警"</formula>
    </cfRule>
  </conditionalFormatting>
  <conditionalFormatting sqref="I8:I15">
    <cfRule type="cellIs" dxfId="1039" priority="49" operator="equal">
      <formula>"安"</formula>
    </cfRule>
  </conditionalFormatting>
  <conditionalFormatting sqref="I8:I15">
    <cfRule type="cellIs" dxfId="1038" priority="48" operator="equal">
      <formula>"終了"</formula>
    </cfRule>
  </conditionalFormatting>
  <conditionalFormatting sqref="K8:K15">
    <cfRule type="cellIs" dxfId="1037" priority="47" operator="equal">
      <formula>"未実装"</formula>
    </cfRule>
  </conditionalFormatting>
  <conditionalFormatting sqref="K8:K15">
    <cfRule type="cellIs" dxfId="1036" priority="41" operator="equal">
      <formula>"実装完了"</formula>
    </cfRule>
    <cfRule type="cellIs" dxfId="1035" priority="42" operator="equal">
      <formula>"実装中"</formula>
    </cfRule>
    <cfRule type="cellIs" dxfId="1034" priority="43" operator="equal">
      <formula>"未実装"</formula>
    </cfRule>
    <cfRule type="cellIs" dxfId="1033" priority="44" operator="equal">
      <formula>"実装完了"</formula>
    </cfRule>
    <cfRule type="cellIs" dxfId="1032" priority="45" operator="lessThan">
      <formula>$J$8&lt;=99%</formula>
    </cfRule>
    <cfRule type="cellIs" dxfId="1031" priority="46" operator="lessThan">
      <formula>$J$8&lt;=99%</formula>
    </cfRule>
  </conditionalFormatting>
  <conditionalFormatting sqref="E5:E6">
    <cfRule type="containsText" dxfId="1030" priority="36" operator="containsText" text="未定">
      <formula>NOT(ISERROR(SEARCH("未定",E5)))</formula>
    </cfRule>
    <cfRule type="containsText" dxfId="1029" priority="37" operator="containsText" text="館田">
      <formula>NOT(ISERROR(SEARCH("館田",E5)))</formula>
    </cfRule>
    <cfRule type="containsText" dxfId="1028" priority="38" operator="containsText" text="蛯名">
      <formula>NOT(ISERROR(SEARCH("蛯名",E5)))</formula>
    </cfRule>
    <cfRule type="containsText" dxfId="1027" priority="39" operator="containsText" text="圷">
      <formula>NOT(ISERROR(SEARCH("圷",E5)))</formula>
    </cfRule>
    <cfRule type="containsText" dxfId="1026" priority="40" operator="containsText" text="荒谷">
      <formula>NOT(ISERROR(SEARCH("荒谷",E5)))</formula>
    </cfRule>
  </conditionalFormatting>
  <conditionalFormatting sqref="F6">
    <cfRule type="containsText" dxfId="1025" priority="34" operator="containsText" text="館田">
      <formula>NOT(ISERROR(SEARCH("館田",F6)))</formula>
    </cfRule>
    <cfRule type="containsText" dxfId="1024" priority="35" operator="containsText" text="蛯名">
      <formula>NOT(ISERROR(SEARCH("蛯名",F6)))</formula>
    </cfRule>
  </conditionalFormatting>
  <conditionalFormatting sqref="E5:E6">
    <cfRule type="containsText" dxfId="1023" priority="33" operator="containsText" text="舘田">
      <formula>NOT(ISERROR(SEARCH("舘田",E5)))</formula>
    </cfRule>
  </conditionalFormatting>
  <conditionalFormatting sqref="E5:E6">
    <cfRule type="containsText" dxfId="1022" priority="26" operator="containsText" text="有馬">
      <formula>NOT(ISERROR(SEARCH("有馬",E5)))</formula>
    </cfRule>
    <cfRule type="containsText" dxfId="1021" priority="27" operator="containsText" text="有馬">
      <formula>NOT(ISERROR(SEARCH("有馬",E5)))</formula>
    </cfRule>
    <cfRule type="containsText" dxfId="1020" priority="28" operator="containsText" text="石田">
      <formula>NOT(ISERROR(SEARCH("石田",E5)))</formula>
    </cfRule>
    <cfRule type="containsText" dxfId="1019" priority="29" operator="containsText" text="石田">
      <formula>NOT(ISERROR(SEARCH("石田",E5)))</formula>
    </cfRule>
    <cfRule type="containsText" dxfId="1018" priority="30" operator="containsText" text="横道">
      <formula>NOT(ISERROR(SEARCH("横道",E5)))</formula>
    </cfRule>
    <cfRule type="containsText" dxfId="1017" priority="31" operator="containsText" text="佐藤">
      <formula>NOT(ISERROR(SEARCH("佐藤",E5)))</formula>
    </cfRule>
    <cfRule type="containsText" dxfId="1016" priority="32" operator="containsText" text="未定">
      <formula>NOT(ISERROR(SEARCH("未定",E5)))</formula>
    </cfRule>
  </conditionalFormatting>
  <conditionalFormatting sqref="E5:E6">
    <cfRule type="containsText" dxfId="1015" priority="25" operator="containsText" text="横道">
      <formula>NOT(ISERROR(SEARCH("横道",E5)))</formula>
    </cfRule>
  </conditionalFormatting>
  <conditionalFormatting sqref="H5:H6">
    <cfRule type="containsText" dxfId="1014" priority="22" operator="containsText" text="作業終了">
      <formula>NOT(ISERROR(SEARCH("作業終了",H5)))</formula>
    </cfRule>
    <cfRule type="containsText" dxfId="1013" priority="23" operator="containsText" text="作業中">
      <formula>NOT(ISERROR(SEARCH("作業中",H5)))</formula>
    </cfRule>
    <cfRule type="containsText" dxfId="1012" priority="24" operator="containsText" text="待機">
      <formula>NOT(ISERROR(SEARCH("待機",H5)))</formula>
    </cfRule>
  </conditionalFormatting>
  <conditionalFormatting sqref="I6">
    <cfRule type="containsText" dxfId="1011" priority="15" operator="containsText" text="注">
      <formula>NOT(ISERROR(SEARCH("注",I6)))</formula>
    </cfRule>
    <cfRule type="containsText" dxfId="1010" priority="18" operator="containsText" text="警">
      <formula>NOT(ISERROR(SEARCH("警",I6)))</formula>
    </cfRule>
    <cfRule type="containsText" dxfId="1009" priority="19" operator="containsText" text="安全">
      <formula>NOT(ISERROR(SEARCH("安全",I6)))</formula>
    </cfRule>
    <cfRule type="containsText" dxfId="1008" priority="20" operator="containsText" text="注意">
      <formula>NOT(ISERROR(SEARCH("注意",I6)))</formula>
    </cfRule>
    <cfRule type="containsText" dxfId="1007" priority="21" operator="containsText" text="警告">
      <formula>NOT(ISERROR(SEARCH("警告",I6)))</formula>
    </cfRule>
  </conditionalFormatting>
  <conditionalFormatting sqref="K6">
    <cfRule type="containsText" dxfId="1006" priority="16" operator="containsText" text="不実装">
      <formula>NOT(ISERROR(SEARCH("不実装",K6)))</formula>
    </cfRule>
    <cfRule type="containsText" dxfId="1005" priority="17" operator="containsText" text="実装">
      <formula>NOT(ISERROR(SEARCH("実装",K6)))</formula>
    </cfRule>
  </conditionalFormatting>
  <conditionalFormatting sqref="I6">
    <cfRule type="containsText" dxfId="1004" priority="9" operator="containsText" text="安">
      <formula>NOT(ISERROR(SEARCH("安",I6)))</formula>
    </cfRule>
    <cfRule type="containsText" dxfId="1003" priority="10" operator="containsText" text="安">
      <formula>NOT(ISERROR(SEARCH("安",I6)))</formula>
    </cfRule>
    <cfRule type="containsText" dxfId="1002" priority="11" operator="containsText" text="安">
      <formula>NOT(ISERROR(SEARCH("安",I6)))</formula>
    </cfRule>
    <cfRule type="containsText" dxfId="1001" priority="14" operator="containsText" text="安">
      <formula>NOT(ISERROR(SEARCH("安",I6)))</formula>
    </cfRule>
  </conditionalFormatting>
  <conditionalFormatting sqref="H5:H6">
    <cfRule type="containsText" dxfId="1000" priority="8" operator="containsText" text="終了">
      <formula>NOT(ISERROR(SEARCH("終了",H5)))</formula>
    </cfRule>
    <cfRule type="containsText" dxfId="999" priority="12" operator="containsText" text="終了">
      <formula>NOT(ISERROR(SEARCH("終了",H5)))</formula>
    </cfRule>
    <cfRule type="containsText" dxfId="998" priority="13" operator="containsText" text="作業終了">
      <formula>NOT(ISERROR(SEARCH("作業終了",H5)))</formula>
    </cfRule>
  </conditionalFormatting>
  <conditionalFormatting sqref="K6">
    <cfRule type="containsText" dxfId="997" priority="7" operator="containsText" text="実装中">
      <formula>NOT(ISERROR(SEARCH("実装中",K6)))</formula>
    </cfRule>
  </conditionalFormatting>
  <conditionalFormatting sqref="J6">
    <cfRule type="containsText" dxfId="996" priority="4" operator="containsText" text="60">
      <formula>NOT(ISERROR(SEARCH("60",J6)))</formula>
    </cfRule>
    <cfRule type="containsText" dxfId="995" priority="5" operator="containsText" text="30">
      <formula>NOT(ISERROR(SEARCH("30",J6)))</formula>
    </cfRule>
    <cfRule type="containsText" dxfId="994" priority="6" operator="containsText" text="30％">
      <formula>NOT(ISERROR(SEARCH("30％",J6)))</formula>
    </cfRule>
  </conditionalFormatting>
  <conditionalFormatting sqref="H18">
    <cfRule type="cellIs" dxfId="993" priority="1" operator="equal">
      <formula>"作業終了"</formula>
    </cfRule>
    <cfRule type="cellIs" dxfId="992" priority="2" operator="equal">
      <formula>"作業中"</formula>
    </cfRule>
    <cfRule type="cellIs" dxfId="991" priority="3" operator="equal">
      <formula>"待機"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データ管理!$E$3:$E$7</xm:f>
          </x14:formula1>
          <xm:sqref>J8:J15</xm:sqref>
        </x14:dataValidation>
        <x14:dataValidation type="list" allowBlank="1" showInputMessage="1" showErrorMessage="1">
          <x14:formula1>
            <xm:f>データ管理!$C$3:$C$12</xm:f>
          </x14:formula1>
          <xm:sqref>E8:F15</xm:sqref>
        </x14:dataValidation>
        <x14:dataValidation type="list" allowBlank="1" showInputMessage="1" showErrorMessage="1">
          <x14:formula1>
            <xm:f>データ管理!$I$3:$I$4</xm:f>
          </x14:formula1>
          <xm:sqref>B8:B15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workbookViewId="0"/>
  </sheetViews>
  <sheetFormatPr defaultRowHeight="18" x14ac:dyDescent="0.45"/>
  <cols>
    <col min="1" max="1" width="3.69921875" customWidth="1"/>
    <col min="2" max="2" width="5.59765625" customWidth="1"/>
    <col min="3" max="14" width="11.09765625" customWidth="1"/>
    <col min="15" max="21" width="11.796875" customWidth="1"/>
  </cols>
  <sheetData>
    <row r="1" spans="2:14" ht="18.600000000000001" thickBot="1" x14ac:dyDescent="0.5"/>
    <row r="2" spans="2:14" x14ac:dyDescent="0.45">
      <c r="B2" s="15"/>
      <c r="C2" s="10" t="s">
        <v>20</v>
      </c>
      <c r="D2" s="85" t="s">
        <v>0</v>
      </c>
      <c r="E2" s="83"/>
      <c r="F2" s="83" t="s">
        <v>2</v>
      </c>
      <c r="G2" s="83"/>
      <c r="H2" s="83" t="s">
        <v>1</v>
      </c>
      <c r="I2" s="83"/>
      <c r="J2" s="83" t="s">
        <v>3</v>
      </c>
      <c r="K2" s="83"/>
      <c r="L2" s="83" t="s">
        <v>8</v>
      </c>
      <c r="M2" s="84"/>
    </row>
    <row r="3" spans="2:14" ht="18.600000000000001" thickBot="1" x14ac:dyDescent="0.5">
      <c r="B3" s="12" t="s">
        <v>4</v>
      </c>
      <c r="C3" s="14">
        <f ca="1">TODAY()</f>
        <v>43756</v>
      </c>
      <c r="D3" s="86" t="s">
        <v>5</v>
      </c>
      <c r="E3" s="81"/>
      <c r="F3" s="81" t="s">
        <v>6</v>
      </c>
      <c r="G3" s="81"/>
      <c r="H3" s="81" t="s">
        <v>7</v>
      </c>
      <c r="I3" s="81"/>
      <c r="J3" s="81" t="s">
        <v>10</v>
      </c>
      <c r="K3" s="81"/>
      <c r="L3" s="81" t="s">
        <v>9</v>
      </c>
      <c r="M3" s="82"/>
    </row>
    <row r="5" spans="2:14" x14ac:dyDescent="0.45">
      <c r="B5" s="87" t="s">
        <v>131</v>
      </c>
      <c r="C5" s="87" t="s">
        <v>11</v>
      </c>
      <c r="D5" s="87"/>
      <c r="E5" s="87" t="s">
        <v>12</v>
      </c>
      <c r="F5" s="87"/>
      <c r="G5" s="37"/>
      <c r="H5" s="87" t="s">
        <v>13</v>
      </c>
      <c r="I5" s="87"/>
      <c r="J5" s="87"/>
      <c r="K5" s="87"/>
      <c r="L5" s="87" t="s">
        <v>58</v>
      </c>
      <c r="M5" s="87"/>
      <c r="N5" s="87"/>
    </row>
    <row r="6" spans="2:14" x14ac:dyDescent="0.45">
      <c r="B6" s="87"/>
      <c r="C6" s="87"/>
      <c r="D6" s="87"/>
      <c r="E6" s="37" t="s">
        <v>14</v>
      </c>
      <c r="F6" s="37" t="s">
        <v>15</v>
      </c>
      <c r="G6" s="37" t="s">
        <v>16</v>
      </c>
      <c r="H6" s="37" t="s">
        <v>17</v>
      </c>
      <c r="I6" s="37" t="s">
        <v>18</v>
      </c>
      <c r="J6" s="37" t="s">
        <v>19</v>
      </c>
      <c r="K6" s="37" t="s">
        <v>60</v>
      </c>
      <c r="L6" s="87"/>
      <c r="M6" s="87"/>
      <c r="N6" s="87"/>
    </row>
    <row r="7" spans="2:14" x14ac:dyDescent="0.45">
      <c r="B7" s="88" t="s">
        <v>121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9"/>
    </row>
    <row r="8" spans="2:14" x14ac:dyDescent="0.45">
      <c r="B8" s="30" t="s">
        <v>132</v>
      </c>
      <c r="C8" s="80" t="s">
        <v>108</v>
      </c>
      <c r="D8" s="80"/>
      <c r="E8" s="30"/>
      <c r="F8" s="30"/>
      <c r="G8" s="30" t="s">
        <v>40</v>
      </c>
      <c r="H8" s="30" t="str">
        <f t="shared" ref="H8:H14" si="0">IF(J8&lt;=24%,"待機",IF(J8&lt;=99%,"作業中",IF(J8&gt;=100%,"作業終了","　")))</f>
        <v>待機</v>
      </c>
      <c r="I8" s="30" t="str">
        <f t="shared" ref="I8:I14" si="1">IF(J8 &lt;= 0,"危", IF(J8 &lt;= 25%,"警",IF(J8&lt;=50%,"注",IF(J8&lt;=75%,"安","終了"))))</f>
        <v>危</v>
      </c>
      <c r="J8" s="4">
        <v>0</v>
      </c>
      <c r="K8" s="30" t="str">
        <f>IF(J8 &lt;= 0%,"未実装",IF(J8 &lt;= 99%,"実装中",IF(J8= 100%,"実装完了","")))</f>
        <v>未実装</v>
      </c>
      <c r="L8" s="80" t="s">
        <v>114</v>
      </c>
      <c r="M8" s="80"/>
      <c r="N8" s="80"/>
    </row>
    <row r="9" spans="2:14" x14ac:dyDescent="0.45">
      <c r="B9" s="30" t="s">
        <v>132</v>
      </c>
      <c r="C9" s="80" t="s">
        <v>61</v>
      </c>
      <c r="D9" s="80"/>
      <c r="E9" s="30"/>
      <c r="F9" s="30"/>
      <c r="G9" s="30" t="s">
        <v>40</v>
      </c>
      <c r="H9" s="30" t="str">
        <f t="shared" si="0"/>
        <v>待機</v>
      </c>
      <c r="I9" s="30" t="str">
        <f t="shared" si="1"/>
        <v>危</v>
      </c>
      <c r="J9" s="4">
        <v>0</v>
      </c>
      <c r="K9" s="30" t="str">
        <f t="shared" ref="K9:K11" si="2">IF(J9 &lt;= 0%,"未実装",IF(J9 &lt;= 99%,"実装中",IF(J9= 100%,"実装完了","")))</f>
        <v>未実装</v>
      </c>
      <c r="L9" s="80"/>
      <c r="M9" s="80"/>
      <c r="N9" s="80"/>
    </row>
    <row r="10" spans="2:14" x14ac:dyDescent="0.45">
      <c r="B10" s="30" t="s">
        <v>134</v>
      </c>
      <c r="C10" s="80" t="s">
        <v>110</v>
      </c>
      <c r="D10" s="80"/>
      <c r="E10" s="30"/>
      <c r="F10" s="30"/>
      <c r="G10" s="30" t="s">
        <v>40</v>
      </c>
      <c r="H10" s="30" t="str">
        <f t="shared" si="0"/>
        <v>待機</v>
      </c>
      <c r="I10" s="30" t="str">
        <f t="shared" si="1"/>
        <v>危</v>
      </c>
      <c r="J10" s="4">
        <v>0</v>
      </c>
      <c r="K10" s="30" t="str">
        <f t="shared" si="2"/>
        <v>未実装</v>
      </c>
      <c r="L10" s="80" t="s">
        <v>122</v>
      </c>
      <c r="M10" s="80"/>
      <c r="N10" s="80"/>
    </row>
    <row r="11" spans="2:14" x14ac:dyDescent="0.45">
      <c r="B11" s="30" t="s">
        <v>134</v>
      </c>
      <c r="C11" s="80" t="s">
        <v>111</v>
      </c>
      <c r="D11" s="80"/>
      <c r="E11" s="30"/>
      <c r="F11" s="30"/>
      <c r="G11" s="30" t="s">
        <v>40</v>
      </c>
      <c r="H11" s="30" t="str">
        <f t="shared" si="0"/>
        <v>待機</v>
      </c>
      <c r="I11" s="30" t="str">
        <f t="shared" si="1"/>
        <v>危</v>
      </c>
      <c r="J11" s="4">
        <v>0</v>
      </c>
      <c r="K11" s="30" t="str">
        <f t="shared" si="2"/>
        <v>未実装</v>
      </c>
      <c r="L11" s="80" t="s">
        <v>123</v>
      </c>
      <c r="M11" s="80"/>
      <c r="N11" s="80"/>
    </row>
    <row r="12" spans="2:14" x14ac:dyDescent="0.45">
      <c r="B12" s="30" t="s">
        <v>134</v>
      </c>
      <c r="C12" s="80" t="s">
        <v>112</v>
      </c>
      <c r="D12" s="80"/>
      <c r="E12" s="30"/>
      <c r="F12" s="30"/>
      <c r="G12" s="30" t="s">
        <v>40</v>
      </c>
      <c r="H12" s="30" t="str">
        <f t="shared" si="0"/>
        <v>待機</v>
      </c>
      <c r="I12" s="30" t="str">
        <f t="shared" si="1"/>
        <v>危</v>
      </c>
      <c r="J12" s="4">
        <v>0</v>
      </c>
      <c r="K12" s="30" t="str">
        <f t="shared" ref="K12:K13" si="3">IF(J12 &lt;= 0%,"未実装",IF(J12 &lt;= 99%,"実装中",IF(J12= 100%,"実装完了","")))</f>
        <v>未実装</v>
      </c>
      <c r="L12" s="80" t="s">
        <v>124</v>
      </c>
      <c r="M12" s="80"/>
      <c r="N12" s="80"/>
    </row>
    <row r="13" spans="2:14" x14ac:dyDescent="0.45">
      <c r="B13" s="30" t="s">
        <v>132</v>
      </c>
      <c r="C13" s="80" t="s">
        <v>115</v>
      </c>
      <c r="D13" s="80"/>
      <c r="E13" s="30"/>
      <c r="F13" s="30"/>
      <c r="G13" s="30" t="s">
        <v>40</v>
      </c>
      <c r="H13" s="30" t="str">
        <f t="shared" si="0"/>
        <v>待機</v>
      </c>
      <c r="I13" s="30" t="str">
        <f t="shared" si="1"/>
        <v>危</v>
      </c>
      <c r="J13" s="4">
        <v>0</v>
      </c>
      <c r="K13" s="30" t="str">
        <f t="shared" si="3"/>
        <v>未実装</v>
      </c>
      <c r="L13" s="80" t="s">
        <v>116</v>
      </c>
      <c r="M13" s="80"/>
      <c r="N13" s="80"/>
    </row>
    <row r="14" spans="2:14" x14ac:dyDescent="0.45">
      <c r="B14" s="30" t="s">
        <v>132</v>
      </c>
      <c r="C14" s="80" t="s">
        <v>113</v>
      </c>
      <c r="D14" s="80"/>
      <c r="E14" s="30"/>
      <c r="F14" s="30"/>
      <c r="G14" s="30" t="s">
        <v>40</v>
      </c>
      <c r="H14" s="30" t="str">
        <f t="shared" si="0"/>
        <v>待機</v>
      </c>
      <c r="I14" s="30" t="str">
        <f t="shared" si="1"/>
        <v>危</v>
      </c>
      <c r="J14" s="4">
        <v>0</v>
      </c>
      <c r="K14" s="30" t="str">
        <f t="shared" ref="K14" si="4">IF(J14 &lt;= 0%,"未実装",IF(J14 &lt;= 99%,"実装中",IF(J14= 100%,"実装完了","")))</f>
        <v>未実装</v>
      </c>
      <c r="L14" s="80" t="s">
        <v>117</v>
      </c>
      <c r="M14" s="80"/>
      <c r="N14" s="80"/>
    </row>
    <row r="16" spans="2:14" x14ac:dyDescent="0.45">
      <c r="B16" s="87" t="s">
        <v>318</v>
      </c>
      <c r="C16" s="87"/>
      <c r="D16" s="87"/>
      <c r="E16" s="87" t="s">
        <v>320</v>
      </c>
      <c r="F16" s="87"/>
      <c r="G16" s="87"/>
      <c r="H16" s="37" t="s">
        <v>321</v>
      </c>
    </row>
    <row r="17" spans="2:8" x14ac:dyDescent="0.45">
      <c r="B17" s="80">
        <f>COUNTA(C8:D14)</f>
        <v>7</v>
      </c>
      <c r="C17" s="80"/>
      <c r="D17" s="80"/>
      <c r="E17" s="80">
        <f>COUNTIF(J8:J14,100%)</f>
        <v>0</v>
      </c>
      <c r="F17" s="80"/>
      <c r="G17" s="80"/>
      <c r="H17" s="46">
        <f>SUM(J8/(B17/1),J9/(B17/1),J10/(B17/1),J11/(B17/1),J12/(B17/1),J13/(B17/1),J14/(B17/1))</f>
        <v>0</v>
      </c>
    </row>
  </sheetData>
  <mergeCells count="34">
    <mergeCell ref="C14:D14"/>
    <mergeCell ref="L14:N14"/>
    <mergeCell ref="C11:D11"/>
    <mergeCell ref="L11:N11"/>
    <mergeCell ref="C12:D12"/>
    <mergeCell ref="L12:N12"/>
    <mergeCell ref="C13:D13"/>
    <mergeCell ref="L13:N13"/>
    <mergeCell ref="D3:E3"/>
    <mergeCell ref="F3:G3"/>
    <mergeCell ref="H3:I3"/>
    <mergeCell ref="J3:K3"/>
    <mergeCell ref="L3:M3"/>
    <mergeCell ref="D2:E2"/>
    <mergeCell ref="F2:G2"/>
    <mergeCell ref="H2:I2"/>
    <mergeCell ref="J2:K2"/>
    <mergeCell ref="L2:M2"/>
    <mergeCell ref="B5:B6"/>
    <mergeCell ref="B7:N7"/>
    <mergeCell ref="B16:D16"/>
    <mergeCell ref="E16:G16"/>
    <mergeCell ref="B17:D17"/>
    <mergeCell ref="E17:G17"/>
    <mergeCell ref="C8:D8"/>
    <mergeCell ref="L8:N8"/>
    <mergeCell ref="C5:D6"/>
    <mergeCell ref="E5:F5"/>
    <mergeCell ref="H5:K5"/>
    <mergeCell ref="L5:N6"/>
    <mergeCell ref="C9:D9"/>
    <mergeCell ref="L9:N9"/>
    <mergeCell ref="C10:D10"/>
    <mergeCell ref="L10:N10"/>
  </mergeCells>
  <phoneticPr fontId="1"/>
  <conditionalFormatting sqref="I8:I14">
    <cfRule type="cellIs" dxfId="990" priority="58" operator="equal">
      <formula>"危"</formula>
    </cfRule>
  </conditionalFormatting>
  <conditionalFormatting sqref="I8:I14">
    <cfRule type="cellIs" dxfId="989" priority="57" operator="equal">
      <formula>"注"</formula>
    </cfRule>
  </conditionalFormatting>
  <conditionalFormatting sqref="I8:I14">
    <cfRule type="cellIs" dxfId="988" priority="54" operator="equal">
      <formula>"終了"</formula>
    </cfRule>
    <cfRule type="cellIs" dxfId="987" priority="55" operator="equal">
      <formula>"安"</formula>
    </cfRule>
    <cfRule type="cellIs" dxfId="986" priority="56" operator="equal">
      <formula>"警"</formula>
    </cfRule>
  </conditionalFormatting>
  <conditionalFormatting sqref="H8:H14">
    <cfRule type="cellIs" dxfId="985" priority="51" operator="equal">
      <formula>"作業終了"</formula>
    </cfRule>
    <cfRule type="cellIs" dxfId="984" priority="52" operator="equal">
      <formula>"作業中"</formula>
    </cfRule>
    <cfRule type="cellIs" dxfId="983" priority="53" operator="equal">
      <formula>"待機"</formula>
    </cfRule>
  </conditionalFormatting>
  <conditionalFormatting sqref="I8:I14">
    <cfRule type="cellIs" dxfId="982" priority="50" operator="equal">
      <formula>"警"</formula>
    </cfRule>
  </conditionalFormatting>
  <conditionalFormatting sqref="I8:I14">
    <cfRule type="cellIs" dxfId="981" priority="49" operator="equal">
      <formula>"安"</formula>
    </cfRule>
  </conditionalFormatting>
  <conditionalFormatting sqref="I8:I14">
    <cfRule type="cellIs" dxfId="980" priority="48" operator="equal">
      <formula>"終了"</formula>
    </cfRule>
  </conditionalFormatting>
  <conditionalFormatting sqref="K8:K14">
    <cfRule type="cellIs" dxfId="979" priority="47" operator="equal">
      <formula>"未実装"</formula>
    </cfRule>
  </conditionalFormatting>
  <conditionalFormatting sqref="K8:K14">
    <cfRule type="cellIs" dxfId="978" priority="41" operator="equal">
      <formula>"実装完了"</formula>
    </cfRule>
    <cfRule type="cellIs" dxfId="977" priority="42" operator="equal">
      <formula>"実装中"</formula>
    </cfRule>
    <cfRule type="cellIs" dxfId="976" priority="43" operator="equal">
      <formula>"未実装"</formula>
    </cfRule>
    <cfRule type="cellIs" dxfId="975" priority="44" operator="equal">
      <formula>"実装完了"</formula>
    </cfRule>
    <cfRule type="cellIs" dxfId="974" priority="45" operator="lessThan">
      <formula>$J$8&lt;=99%</formula>
    </cfRule>
    <cfRule type="cellIs" dxfId="973" priority="46" operator="lessThan">
      <formula>$J$8&lt;=99%</formula>
    </cfRule>
  </conditionalFormatting>
  <conditionalFormatting sqref="E5:E6">
    <cfRule type="containsText" dxfId="972" priority="36" operator="containsText" text="未定">
      <formula>NOT(ISERROR(SEARCH("未定",E5)))</formula>
    </cfRule>
    <cfRule type="containsText" dxfId="971" priority="37" operator="containsText" text="館田">
      <formula>NOT(ISERROR(SEARCH("館田",E5)))</formula>
    </cfRule>
    <cfRule type="containsText" dxfId="970" priority="38" operator="containsText" text="蛯名">
      <formula>NOT(ISERROR(SEARCH("蛯名",E5)))</formula>
    </cfRule>
    <cfRule type="containsText" dxfId="969" priority="39" operator="containsText" text="圷">
      <formula>NOT(ISERROR(SEARCH("圷",E5)))</formula>
    </cfRule>
    <cfRule type="containsText" dxfId="968" priority="40" operator="containsText" text="荒谷">
      <formula>NOT(ISERROR(SEARCH("荒谷",E5)))</formula>
    </cfRule>
  </conditionalFormatting>
  <conditionalFormatting sqref="F6">
    <cfRule type="containsText" dxfId="967" priority="34" operator="containsText" text="館田">
      <formula>NOT(ISERROR(SEARCH("館田",F6)))</formula>
    </cfRule>
    <cfRule type="containsText" dxfId="966" priority="35" operator="containsText" text="蛯名">
      <formula>NOT(ISERROR(SEARCH("蛯名",F6)))</formula>
    </cfRule>
  </conditionalFormatting>
  <conditionalFormatting sqref="E5:E6">
    <cfRule type="containsText" dxfId="965" priority="33" operator="containsText" text="舘田">
      <formula>NOT(ISERROR(SEARCH("舘田",E5)))</formula>
    </cfRule>
  </conditionalFormatting>
  <conditionalFormatting sqref="E5:E6">
    <cfRule type="containsText" dxfId="964" priority="26" operator="containsText" text="有馬">
      <formula>NOT(ISERROR(SEARCH("有馬",E5)))</formula>
    </cfRule>
    <cfRule type="containsText" dxfId="963" priority="27" operator="containsText" text="有馬">
      <formula>NOT(ISERROR(SEARCH("有馬",E5)))</formula>
    </cfRule>
    <cfRule type="containsText" dxfId="962" priority="28" operator="containsText" text="石田">
      <formula>NOT(ISERROR(SEARCH("石田",E5)))</formula>
    </cfRule>
    <cfRule type="containsText" dxfId="961" priority="29" operator="containsText" text="石田">
      <formula>NOT(ISERROR(SEARCH("石田",E5)))</formula>
    </cfRule>
    <cfRule type="containsText" dxfId="960" priority="30" operator="containsText" text="横道">
      <formula>NOT(ISERROR(SEARCH("横道",E5)))</formula>
    </cfRule>
    <cfRule type="containsText" dxfId="959" priority="31" operator="containsText" text="佐藤">
      <formula>NOT(ISERROR(SEARCH("佐藤",E5)))</formula>
    </cfRule>
    <cfRule type="containsText" dxfId="958" priority="32" operator="containsText" text="未定">
      <formula>NOT(ISERROR(SEARCH("未定",E5)))</formula>
    </cfRule>
  </conditionalFormatting>
  <conditionalFormatting sqref="E5:E6">
    <cfRule type="containsText" dxfId="957" priority="25" operator="containsText" text="横道">
      <formula>NOT(ISERROR(SEARCH("横道",E5)))</formula>
    </cfRule>
  </conditionalFormatting>
  <conditionalFormatting sqref="H5:H6">
    <cfRule type="containsText" dxfId="956" priority="22" operator="containsText" text="作業終了">
      <formula>NOT(ISERROR(SEARCH("作業終了",H5)))</formula>
    </cfRule>
    <cfRule type="containsText" dxfId="955" priority="23" operator="containsText" text="作業中">
      <formula>NOT(ISERROR(SEARCH("作業中",H5)))</formula>
    </cfRule>
    <cfRule type="containsText" dxfId="954" priority="24" operator="containsText" text="待機">
      <formula>NOT(ISERROR(SEARCH("待機",H5)))</formula>
    </cfRule>
  </conditionalFormatting>
  <conditionalFormatting sqref="I6">
    <cfRule type="containsText" dxfId="953" priority="15" operator="containsText" text="注">
      <formula>NOT(ISERROR(SEARCH("注",I6)))</formula>
    </cfRule>
    <cfRule type="containsText" dxfId="952" priority="18" operator="containsText" text="警">
      <formula>NOT(ISERROR(SEARCH("警",I6)))</formula>
    </cfRule>
    <cfRule type="containsText" dxfId="951" priority="19" operator="containsText" text="安全">
      <formula>NOT(ISERROR(SEARCH("安全",I6)))</formula>
    </cfRule>
    <cfRule type="containsText" dxfId="950" priority="20" operator="containsText" text="注意">
      <formula>NOT(ISERROR(SEARCH("注意",I6)))</formula>
    </cfRule>
    <cfRule type="containsText" dxfId="949" priority="21" operator="containsText" text="警告">
      <formula>NOT(ISERROR(SEARCH("警告",I6)))</formula>
    </cfRule>
  </conditionalFormatting>
  <conditionalFormatting sqref="K6">
    <cfRule type="containsText" dxfId="948" priority="16" operator="containsText" text="不実装">
      <formula>NOT(ISERROR(SEARCH("不実装",K6)))</formula>
    </cfRule>
    <cfRule type="containsText" dxfId="947" priority="17" operator="containsText" text="実装">
      <formula>NOT(ISERROR(SEARCH("実装",K6)))</formula>
    </cfRule>
  </conditionalFormatting>
  <conditionalFormatting sqref="I6">
    <cfRule type="containsText" dxfId="946" priority="9" operator="containsText" text="安">
      <formula>NOT(ISERROR(SEARCH("安",I6)))</formula>
    </cfRule>
    <cfRule type="containsText" dxfId="945" priority="10" operator="containsText" text="安">
      <formula>NOT(ISERROR(SEARCH("安",I6)))</formula>
    </cfRule>
    <cfRule type="containsText" dxfId="944" priority="11" operator="containsText" text="安">
      <formula>NOT(ISERROR(SEARCH("安",I6)))</formula>
    </cfRule>
    <cfRule type="containsText" dxfId="943" priority="14" operator="containsText" text="安">
      <formula>NOT(ISERROR(SEARCH("安",I6)))</formula>
    </cfRule>
  </conditionalFormatting>
  <conditionalFormatting sqref="H5:H6">
    <cfRule type="containsText" dxfId="942" priority="8" operator="containsText" text="終了">
      <formula>NOT(ISERROR(SEARCH("終了",H5)))</formula>
    </cfRule>
    <cfRule type="containsText" dxfId="941" priority="12" operator="containsText" text="終了">
      <formula>NOT(ISERROR(SEARCH("終了",H5)))</formula>
    </cfRule>
    <cfRule type="containsText" dxfId="940" priority="13" operator="containsText" text="作業終了">
      <formula>NOT(ISERROR(SEARCH("作業終了",H5)))</formula>
    </cfRule>
  </conditionalFormatting>
  <conditionalFormatting sqref="K6">
    <cfRule type="containsText" dxfId="939" priority="7" operator="containsText" text="実装中">
      <formula>NOT(ISERROR(SEARCH("実装中",K6)))</formula>
    </cfRule>
  </conditionalFormatting>
  <conditionalFormatting sqref="J6">
    <cfRule type="containsText" dxfId="938" priority="4" operator="containsText" text="60">
      <formula>NOT(ISERROR(SEARCH("60",J6)))</formula>
    </cfRule>
    <cfRule type="containsText" dxfId="937" priority="5" operator="containsText" text="30">
      <formula>NOT(ISERROR(SEARCH("30",J6)))</formula>
    </cfRule>
    <cfRule type="containsText" dxfId="936" priority="6" operator="containsText" text="30％">
      <formula>NOT(ISERROR(SEARCH("30％",J6)))</formula>
    </cfRule>
  </conditionalFormatting>
  <conditionalFormatting sqref="H17">
    <cfRule type="cellIs" dxfId="935" priority="1" operator="equal">
      <formula>"作業終了"</formula>
    </cfRule>
    <cfRule type="cellIs" dxfId="934" priority="2" operator="equal">
      <formula>"作業中"</formula>
    </cfRule>
    <cfRule type="cellIs" dxfId="933" priority="3" operator="equal">
      <formula>"待機"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データ管理!$E$3:$E$7</xm:f>
          </x14:formula1>
          <xm:sqref>J8:J14</xm:sqref>
        </x14:dataValidation>
        <x14:dataValidation type="list" allowBlank="1" showInputMessage="1" showErrorMessage="1">
          <x14:formula1>
            <xm:f>データ管理!$C$3:$C$12</xm:f>
          </x14:formula1>
          <xm:sqref>E8:F14</xm:sqref>
        </x14:dataValidation>
        <x14:dataValidation type="list" allowBlank="1" showInputMessage="1" showErrorMessage="1">
          <x14:formula1>
            <xm:f>データ管理!$I$3:$I$4</xm:f>
          </x14:formula1>
          <xm:sqref>B8:B14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ガントチャート</vt:lpstr>
      <vt:lpstr>タイトル</vt:lpstr>
      <vt:lpstr>モードセレクト</vt:lpstr>
      <vt:lpstr>キャラセレクト</vt:lpstr>
      <vt:lpstr>チュートリアル</vt:lpstr>
      <vt:lpstr>ゲーム</vt:lpstr>
      <vt:lpstr>リザルト</vt:lpstr>
      <vt:lpstr>ランキング</vt:lpstr>
      <vt:lpstr>ポーズ</vt:lpstr>
      <vt:lpstr>インプット</vt:lpstr>
      <vt:lpstr>プレイヤー</vt:lpstr>
      <vt:lpstr>CPU</vt:lpstr>
      <vt:lpstr>UI</vt:lpstr>
      <vt:lpstr>オブジェクト</vt:lpstr>
      <vt:lpstr>ギミック</vt:lpstr>
      <vt:lpstr>モーション</vt:lpstr>
      <vt:lpstr>モデル</vt:lpstr>
      <vt:lpstr>BGM</vt:lpstr>
      <vt:lpstr>SE</vt:lpstr>
      <vt:lpstr>データ管理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game103</dc:creator>
  <cp:lastModifiedBy>game103</cp:lastModifiedBy>
  <dcterms:created xsi:type="dcterms:W3CDTF">2019-10-11T04:04:26Z</dcterms:created>
  <dcterms:modified xsi:type="dcterms:W3CDTF">2019-10-18T05:16:03Z</dcterms:modified>
</cp:coreProperties>
</file>