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0700" windowHeight="9240" activeTab="1"/>
  </bookViews>
  <sheets>
    <sheet name="自然堂电商" sheetId="14" r:id="rId1"/>
    <sheet name="植物智慧电商" sheetId="15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5" i="15" l="1"/>
  <c r="N44" i="15"/>
  <c r="N43" i="15"/>
  <c r="N42" i="15"/>
  <c r="N41" i="15"/>
  <c r="N40" i="15"/>
  <c r="N39" i="15"/>
  <c r="N38" i="15"/>
  <c r="N37" i="15"/>
  <c r="N36" i="15"/>
  <c r="N35" i="15"/>
  <c r="N34" i="15"/>
  <c r="N33" i="15"/>
  <c r="N32" i="15"/>
  <c r="N31" i="15"/>
  <c r="N30" i="15"/>
  <c r="M29" i="15"/>
  <c r="L29" i="15"/>
  <c r="K29" i="15"/>
  <c r="J29" i="15"/>
  <c r="I29" i="15"/>
  <c r="H29" i="15"/>
  <c r="G29" i="15"/>
  <c r="F29" i="15"/>
  <c r="E29" i="15"/>
  <c r="D29" i="15"/>
  <c r="N29" i="15" s="1"/>
  <c r="C29" i="15"/>
  <c r="B29" i="15"/>
  <c r="J28" i="15"/>
  <c r="J46" i="15" s="1"/>
  <c r="F28" i="15"/>
  <c r="F46" i="15" s="1"/>
  <c r="B28" i="15"/>
  <c r="N27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M10" i="15"/>
  <c r="L10" i="15"/>
  <c r="K10" i="15"/>
  <c r="K28" i="15" s="1"/>
  <c r="K46" i="15" s="1"/>
  <c r="J10" i="15"/>
  <c r="I10" i="15"/>
  <c r="H10" i="15"/>
  <c r="G10" i="15"/>
  <c r="F10" i="15"/>
  <c r="E10" i="15"/>
  <c r="D10" i="15"/>
  <c r="C10" i="15"/>
  <c r="C28" i="15" s="1"/>
  <c r="C46" i="15" s="1"/>
  <c r="B10" i="15"/>
  <c r="L9" i="15"/>
  <c r="K9" i="15"/>
  <c r="H9" i="15"/>
  <c r="G9" i="15"/>
  <c r="D9" i="15"/>
  <c r="C9" i="15"/>
  <c r="M8" i="15"/>
  <c r="M28" i="15" s="1"/>
  <c r="M46" i="15" s="1"/>
  <c r="L8" i="15"/>
  <c r="L28" i="15" s="1"/>
  <c r="L46" i="15" s="1"/>
  <c r="K8" i="15"/>
  <c r="J8" i="15"/>
  <c r="J9" i="15" s="1"/>
  <c r="I8" i="15"/>
  <c r="I9" i="15" s="1"/>
  <c r="H8" i="15"/>
  <c r="H28" i="15" s="1"/>
  <c r="H46" i="15" s="1"/>
  <c r="G8" i="15"/>
  <c r="G28" i="15" s="1"/>
  <c r="G46" i="15" s="1"/>
  <c r="F8" i="15"/>
  <c r="F9" i="15" s="1"/>
  <c r="E8" i="15"/>
  <c r="E28" i="15" s="1"/>
  <c r="E46" i="15" s="1"/>
  <c r="D8" i="15"/>
  <c r="D28" i="15" s="1"/>
  <c r="D46" i="15" s="1"/>
  <c r="C8" i="15"/>
  <c r="B8" i="15"/>
  <c r="B9" i="15" s="1"/>
  <c r="N7" i="15"/>
  <c r="N6" i="15"/>
  <c r="N5" i="15"/>
  <c r="N4" i="15"/>
  <c r="N3" i="15"/>
  <c r="N45" i="14"/>
  <c r="N44" i="14"/>
  <c r="N43" i="14"/>
  <c r="N42" i="14"/>
  <c r="N41" i="14"/>
  <c r="N40" i="14"/>
  <c r="N39" i="14"/>
  <c r="N38" i="14"/>
  <c r="N37" i="14"/>
  <c r="N36" i="14"/>
  <c r="N35" i="14"/>
  <c r="N34" i="14"/>
  <c r="N33" i="14"/>
  <c r="N32" i="14"/>
  <c r="N31" i="14"/>
  <c r="N30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N29" i="14" s="1"/>
  <c r="M28" i="14"/>
  <c r="M46" i="14" s="1"/>
  <c r="L28" i="14"/>
  <c r="L46" i="14" s="1"/>
  <c r="N27" i="14"/>
  <c r="N26" i="14"/>
  <c r="N25" i="14"/>
  <c r="N24" i="14"/>
  <c r="N23" i="14"/>
  <c r="N22" i="14"/>
  <c r="K21" i="14"/>
  <c r="K10" i="14" s="1"/>
  <c r="J21" i="14"/>
  <c r="H21" i="14"/>
  <c r="F21" i="14"/>
  <c r="N21" i="14" s="1"/>
  <c r="N20" i="14"/>
  <c r="N19" i="14"/>
  <c r="N18" i="14"/>
  <c r="N17" i="14"/>
  <c r="N16" i="14"/>
  <c r="N15" i="14"/>
  <c r="N14" i="14"/>
  <c r="N13" i="14"/>
  <c r="N12" i="14"/>
  <c r="N11" i="14"/>
  <c r="M10" i="14"/>
  <c r="L10" i="14"/>
  <c r="J10" i="14"/>
  <c r="I10" i="14"/>
  <c r="H10" i="14"/>
  <c r="G10" i="14"/>
  <c r="G28" i="14" s="1"/>
  <c r="G46" i="14" s="1"/>
  <c r="F10" i="14"/>
  <c r="F28" i="14" s="1"/>
  <c r="F46" i="14" s="1"/>
  <c r="E10" i="14"/>
  <c r="D10" i="14"/>
  <c r="C10" i="14"/>
  <c r="B10" i="14"/>
  <c r="M9" i="14"/>
  <c r="L9" i="14"/>
  <c r="K9" i="14"/>
  <c r="G9" i="14"/>
  <c r="F9" i="14"/>
  <c r="M8" i="14"/>
  <c r="L8" i="14"/>
  <c r="K8" i="14"/>
  <c r="K28" i="14" s="1"/>
  <c r="K46" i="14" s="1"/>
  <c r="J8" i="14"/>
  <c r="J9" i="14" s="1"/>
  <c r="I8" i="14"/>
  <c r="I9" i="14" s="1"/>
  <c r="H8" i="14"/>
  <c r="H9" i="14" s="1"/>
  <c r="G8" i="14"/>
  <c r="F8" i="14"/>
  <c r="B8" i="14"/>
  <c r="B9" i="14" s="1"/>
  <c r="E7" i="14"/>
  <c r="N7" i="14" s="1"/>
  <c r="D7" i="14"/>
  <c r="C7" i="14"/>
  <c r="E6" i="14"/>
  <c r="E8" i="14" s="1"/>
  <c r="D6" i="14"/>
  <c r="D8" i="14" s="1"/>
  <c r="C6" i="14"/>
  <c r="N6" i="14" s="1"/>
  <c r="E5" i="14"/>
  <c r="N5" i="14" s="1"/>
  <c r="D5" i="14"/>
  <c r="C5" i="14"/>
  <c r="N4" i="14"/>
  <c r="N3" i="14"/>
  <c r="N10" i="15" l="1"/>
  <c r="I28" i="15"/>
  <c r="I46" i="15" s="1"/>
  <c r="M9" i="15"/>
  <c r="E9" i="15"/>
  <c r="B46" i="15"/>
  <c r="N46" i="15" s="1"/>
  <c r="N8" i="15"/>
  <c r="N9" i="15" s="1"/>
  <c r="D28" i="14"/>
  <c r="D46" i="14" s="1"/>
  <c r="D9" i="14"/>
  <c r="E28" i="14"/>
  <c r="E46" i="14" s="1"/>
  <c r="E9" i="14"/>
  <c r="N10" i="14"/>
  <c r="C8" i="14"/>
  <c r="H28" i="14"/>
  <c r="H46" i="14" s="1"/>
  <c r="I28" i="14"/>
  <c r="I46" i="14" s="1"/>
  <c r="B28" i="14"/>
  <c r="J28" i="14"/>
  <c r="J46" i="14" s="1"/>
  <c r="N28" i="15" l="1"/>
  <c r="C28" i="14"/>
  <c r="C46" i="14" s="1"/>
  <c r="C9" i="14"/>
  <c r="B46" i="14"/>
  <c r="N28" i="14"/>
  <c r="N8" i="14"/>
  <c r="N9" i="14" s="1"/>
  <c r="N46" i="14" l="1"/>
</calcChain>
</file>

<file path=xl/comments1.xml><?xml version="1.0" encoding="utf-8"?>
<comments xmlns="http://schemas.openxmlformats.org/spreadsheetml/2006/main">
  <authors>
    <author>罗洪兵</author>
  </authors>
  <commentList>
    <comment ref="F21" authorId="0">
      <text>
        <r>
          <rPr>
            <b/>
            <sz val="9"/>
            <color indexed="81"/>
            <rFont val="宋体"/>
            <family val="3"/>
            <charset val="134"/>
          </rPr>
          <t>罗洪兵:</t>
        </r>
        <r>
          <rPr>
            <sz val="9"/>
            <color indexed="81"/>
            <rFont val="宋体"/>
            <family val="3"/>
            <charset val="134"/>
          </rPr>
          <t xml:space="preserve">
调整35.34w</t>
        </r>
      </text>
    </comment>
  </commentList>
</comments>
</file>

<file path=xl/sharedStrings.xml><?xml version="1.0" encoding="utf-8"?>
<sst xmlns="http://schemas.openxmlformats.org/spreadsheetml/2006/main" count="118" uniqueCount="55">
  <si>
    <t>一、零售原价金额</t>
  </si>
  <si>
    <t>二、公司零售额</t>
  </si>
  <si>
    <t>7、公关费</t>
  </si>
  <si>
    <t>13、仓储物流费</t>
  </si>
  <si>
    <t>销售利润</t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</si>
  <si>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</si>
  <si>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</si>
  <si>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</si>
  <si>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</si>
  <si>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</si>
  <si>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</si>
  <si>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</si>
  <si>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</si>
  <si>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</si>
  <si>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</si>
  <si>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</si>
  <si>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</si>
  <si>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  <phoneticPr fontId="2" type="noConversion"/>
  </si>
  <si>
    <t>销售毛利率</t>
    <phoneticPr fontId="2" type="noConversion"/>
  </si>
  <si>
    <t>利润表-美素美妆渠道</t>
    <phoneticPr fontId="2" type="noConversion"/>
  </si>
  <si>
    <t>利润表-美素商超渠道</t>
    <phoneticPr fontId="2" type="noConversion"/>
  </si>
  <si>
    <t>三、回款</t>
    <phoneticPr fontId="2" type="noConversion"/>
  </si>
  <si>
    <t>四、营业收入（净收入）</t>
    <phoneticPr fontId="2" type="noConversion"/>
  </si>
  <si>
    <t>五、营业成本（净成本）</t>
    <phoneticPr fontId="2" type="noConversion"/>
  </si>
  <si>
    <t>六、销售毛利</t>
    <phoneticPr fontId="2" type="noConversion"/>
  </si>
  <si>
    <t>七、销售费用-渠道费用</t>
    <phoneticPr fontId="2" type="noConversion"/>
  </si>
  <si>
    <t>八、销售费用-市场费用</t>
    <phoneticPr fontId="2" type="noConversion"/>
  </si>
  <si>
    <t>1、折扣折让、货补费用</t>
  </si>
  <si>
    <t>2、物料配赠费用</t>
  </si>
  <si>
    <t>3、广告费</t>
  </si>
  <si>
    <t>4、CRM费用</t>
  </si>
  <si>
    <t>5、创意咨询服务</t>
  </si>
  <si>
    <t>6、市场调研费</t>
  </si>
  <si>
    <t>7、促销费</t>
  </si>
  <si>
    <t>8、渠道建设费</t>
  </si>
  <si>
    <t>9、渠道发展费</t>
  </si>
  <si>
    <t>10、BA劳务费用</t>
  </si>
  <si>
    <t>11、人资费（减掉BA劳务费）</t>
  </si>
  <si>
    <t>12、培训和会议</t>
  </si>
  <si>
    <t>14、长期待摊、折旧费用</t>
  </si>
  <si>
    <t>15、信息系统维护费</t>
  </si>
  <si>
    <t>16、市场秩序维护费</t>
  </si>
  <si>
    <t>17、办公费</t>
  </si>
  <si>
    <t>1、广告费</t>
  </si>
  <si>
    <t>2、广告劳务费</t>
  </si>
  <si>
    <t>3、广告制作费</t>
  </si>
  <si>
    <t>5、创新营销费</t>
  </si>
  <si>
    <t>6、创意咨询服务</t>
  </si>
  <si>
    <t>8、市场调研费</t>
  </si>
  <si>
    <t>9、促销费</t>
  </si>
  <si>
    <t>10、渠道建设费</t>
  </si>
  <si>
    <t>11、人资费</t>
  </si>
  <si>
    <t>16、办公费</t>
  </si>
  <si>
    <t>渠道利润</t>
  </si>
  <si>
    <t>报表项目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</si>
</sst>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(* #,##0.00_);_(* \(#,##0.00\);_(* &quot;-&quot;??_);_(@_)"/>
    <numFmt numFmtId="177" formatCode="_ * #,##0_ ;_ * \-#,##0_ ;_ * &quot;-&quot;??_ ;_ @_ 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i/>
      <sz val="9"/>
      <color rgb="FF0070C0"/>
      <name val="等线"/>
      <family val="3"/>
      <charset val="134"/>
      <scheme val="minor"/>
    </font>
    <font>
      <sz val="10.5"/>
      <color theme="1"/>
      <name val="华文细黑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-0.249977111117893"/>
      </top>
      <bottom/>
      <diagonal/>
    </border>
  </borders>
  <cellStyleXfs count="3">
    <xf numFmtId="0" fontId="0" fillId="0" borderId="0"/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177" fontId="0" fillId="0" borderId="1" xfId="1" applyNumberFormat="1" applyFont="1" applyBorder="1" applyAlignment="1">
      <alignment vertical="center"/>
    </xf>
    <xf numFmtId="177" fontId="0" fillId="2" borderId="1" xfId="1" applyNumberFormat="1" applyFont="1" applyFill="1" applyBorder="1" applyAlignment="1">
      <alignment vertical="center"/>
    </xf>
    <xf numFmtId="177" fontId="0" fillId="2" borderId="3" xfId="1" applyNumberFormat="1" applyFont="1" applyFill="1" applyBorder="1" applyAlignment="1">
      <alignment vertical="center"/>
    </xf>
    <xf numFmtId="177" fontId="0" fillId="0" borderId="5" xfId="1" applyNumberFormat="1" applyFont="1" applyBorder="1" applyAlignment="1">
      <alignment vertical="center"/>
    </xf>
    <xf numFmtId="177" fontId="0" fillId="2" borderId="6" xfId="1" applyNumberFormat="1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Font="1" applyBorder="1" applyAlignment="1">
      <alignment horizontal="left" vertical="center" indent="2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0" fillId="0" borderId="0" xfId="0" applyNumberFormat="1" applyFont="1" applyAlignment="1">
      <alignment vertical="center"/>
    </xf>
    <xf numFmtId="0" fontId="0" fillId="2" borderId="8" xfId="0" applyFont="1" applyFill="1" applyBorder="1" applyAlignment="1">
      <alignment horizontal="left" vertical="center" indent="2"/>
    </xf>
    <xf numFmtId="0" fontId="0" fillId="2" borderId="8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left" vertical="center" indent="2"/>
    </xf>
    <xf numFmtId="0" fontId="0" fillId="2" borderId="9" xfId="0" applyFont="1" applyFill="1" applyBorder="1" applyAlignment="1">
      <alignment horizontal="left" vertical="center" indent="2"/>
    </xf>
    <xf numFmtId="176" fontId="7" fillId="0" borderId="10" xfId="1" applyFont="1" applyBorder="1">
      <alignment vertical="center"/>
    </xf>
    <xf numFmtId="176" fontId="7" fillId="0" borderId="0" xfId="1" applyFont="1" applyBorder="1">
      <alignment vertical="center"/>
    </xf>
    <xf numFmtId="177" fontId="0" fillId="2" borderId="5" xfId="1" applyNumberFormat="1" applyFont="1" applyFill="1" applyBorder="1" applyAlignment="1">
      <alignment vertical="center"/>
    </xf>
    <xf numFmtId="9" fontId="6" fillId="2" borderId="5" xfId="2" applyFont="1" applyFill="1" applyBorder="1" applyAlignment="1">
      <alignment vertical="center"/>
    </xf>
    <xf numFmtId="9" fontId="6" fillId="2" borderId="1" xfId="2" applyFont="1" applyFill="1" applyBorder="1" applyAlignment="1">
      <alignment vertical="center"/>
    </xf>
    <xf numFmtId="9" fontId="6" fillId="2" borderId="1" xfId="2" applyNumberFormat="1" applyFont="1" applyFill="1" applyBorder="1" applyAlignment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colors>
    <mruColors>
      <color rgb="FFCCECFF"/>
      <color rgb="FF333399"/>
      <color rgb="FFFF99FF"/>
      <color rgb="FFFF99CC"/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rgb="FFFFCCFF"/>
    <outlinePr summaryBelow="0"/>
  </sheetPr>
  <dimension ref="A1:AA46"/>
  <sheetViews>
    <sheetView workbookViewId="0">
      <pane xSplit="1" ySplit="2" topLeftCell="B30" activePane="bottomRight" state="frozen"/>
      <selection activeCell="O10" sqref="O10"/>
      <selection pane="topRight" activeCell="O10" sqref="O10"/>
      <selection pane="bottomLeft" activeCell="O10" sqref="O10"/>
      <selection pane="bottomRight" activeCell="G54" sqref="G54"/>
    </sheetView>
  </sheetViews>
  <sheetFormatPr defaultColWidth="8.6640625" defaultRowHeight="13.8" outlineLevelRow="1" x14ac:dyDescent="0.25"/>
  <cols>
    <col min="1" max="1" width="22.33203125" style="3" bestFit="1" customWidth="1"/>
    <col min="2" max="2" width="8.6640625" style="3"/>
    <col min="3" max="14" width="8.6640625" style="3" customWidth="1"/>
    <col min="15" max="16384" width="8.6640625" style="3"/>
  </cols>
  <sheetData>
    <row r="1" spans="1:27" s="1" customFormat="1" ht="21.9" customHeight="1" thickBot="1" x14ac:dyDescent="0.3">
      <c r="A1" s="1" t="s">
        <v>19</v>
      </c>
    </row>
    <row r="2" spans="1:27" s="2" customFormat="1" ht="17.399999999999999" customHeight="1" x14ac:dyDescent="0.25">
      <c r="A2" s="9" t="s">
        <v>54</v>
      </c>
      <c r="B2" s="12" t="s">
        <v>5</v>
      </c>
      <c r="C2" s="13" t="s">
        <v>6</v>
      </c>
      <c r="D2" s="13" t="s">
        <v>7</v>
      </c>
      <c r="E2" s="13" t="s">
        <v>8</v>
      </c>
      <c r="F2" s="13" t="s">
        <v>9</v>
      </c>
      <c r="G2" s="13" t="s">
        <v>10</v>
      </c>
      <c r="H2" s="13" t="s">
        <v>11</v>
      </c>
      <c r="I2" s="13" t="s">
        <v>12</v>
      </c>
      <c r="J2" s="13" t="s">
        <v>13</v>
      </c>
      <c r="K2" s="13" t="s">
        <v>14</v>
      </c>
      <c r="L2" s="13" t="s">
        <v>15</v>
      </c>
      <c r="M2" s="13" t="s">
        <v>16</v>
      </c>
      <c r="N2" s="13" t="s">
        <v>17</v>
      </c>
    </row>
    <row r="3" spans="1:27" s="2" customFormat="1" ht="17.399999999999999" customHeight="1" x14ac:dyDescent="0.25">
      <c r="A3" s="10" t="s">
        <v>0</v>
      </c>
      <c r="B3" s="7">
        <v>19680.46</v>
      </c>
      <c r="C3" s="4">
        <v>16170.04</v>
      </c>
      <c r="D3" s="4">
        <v>42375.91</v>
      </c>
      <c r="E3" s="4">
        <v>34241.519999999997</v>
      </c>
      <c r="F3" s="4">
        <v>36933.08</v>
      </c>
      <c r="G3" s="4">
        <v>50004.18</v>
      </c>
      <c r="H3" s="4">
        <v>22806.38</v>
      </c>
      <c r="I3" s="4">
        <v>23438.42</v>
      </c>
      <c r="J3" s="4">
        <v>22252.6</v>
      </c>
      <c r="K3" s="4">
        <v>34714.519999999997</v>
      </c>
      <c r="L3" s="4">
        <v>162753.14000000001</v>
      </c>
      <c r="M3" s="4">
        <v>35908.239999999998</v>
      </c>
      <c r="N3" s="5">
        <f>SUM(B3:M3)</f>
        <v>501278.49</v>
      </c>
      <c r="P3" s="19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 s="2" customFormat="1" ht="17.399999999999999" customHeight="1" x14ac:dyDescent="0.25">
      <c r="A4" s="10" t="s">
        <v>1</v>
      </c>
      <c r="B4" s="7">
        <v>10766.7</v>
      </c>
      <c r="C4" s="4">
        <v>10520.25</v>
      </c>
      <c r="D4" s="4">
        <v>21553.3</v>
      </c>
      <c r="E4" s="4">
        <v>20083.740000000002</v>
      </c>
      <c r="F4" s="4">
        <v>21370.41</v>
      </c>
      <c r="G4" s="4">
        <v>24643.98</v>
      </c>
      <c r="H4" s="4">
        <v>13140.56</v>
      </c>
      <c r="I4" s="4">
        <v>11306.05</v>
      </c>
      <c r="J4" s="4">
        <v>13639.45</v>
      </c>
      <c r="K4" s="4">
        <v>20334.099999999999</v>
      </c>
      <c r="L4" s="4">
        <v>59903.6</v>
      </c>
      <c r="M4" s="4">
        <v>17387.22</v>
      </c>
      <c r="N4" s="5">
        <f t="shared" ref="N4:N46" si="0">SUM(B4:M4)</f>
        <v>244649.36000000002</v>
      </c>
      <c r="P4" s="14"/>
    </row>
    <row r="5" spans="1:27" s="2" customFormat="1" ht="17.399999999999999" customHeight="1" x14ac:dyDescent="0.25">
      <c r="A5" s="10" t="s">
        <v>21</v>
      </c>
      <c r="B5" s="7">
        <v>8529.07</v>
      </c>
      <c r="C5" s="4">
        <f>8355.91+68.04</f>
        <v>8423.9500000000007</v>
      </c>
      <c r="D5" s="4">
        <f>17550.64+64.17</f>
        <v>17614.809999999998</v>
      </c>
      <c r="E5" s="4">
        <f>14658.67-24.01</f>
        <v>14634.66</v>
      </c>
      <c r="F5" s="4">
        <v>15819.75</v>
      </c>
      <c r="G5" s="4">
        <v>20071.3</v>
      </c>
      <c r="H5" s="4">
        <v>9520.02</v>
      </c>
      <c r="I5" s="4">
        <v>9363.65</v>
      </c>
      <c r="J5" s="4">
        <v>10594.15</v>
      </c>
      <c r="K5" s="4">
        <v>14627.46</v>
      </c>
      <c r="L5" s="4">
        <v>54129.78</v>
      </c>
      <c r="M5" s="4">
        <v>14177.081699999999</v>
      </c>
      <c r="N5" s="5">
        <f t="shared" si="0"/>
        <v>197505.68170000002</v>
      </c>
      <c r="P5" s="14"/>
    </row>
    <row r="6" spans="1:27" s="2" customFormat="1" ht="17.399999999999999" customHeight="1" x14ac:dyDescent="0.25">
      <c r="A6" s="10" t="s">
        <v>22</v>
      </c>
      <c r="B6" s="7">
        <v>7547.85</v>
      </c>
      <c r="C6" s="4">
        <f>7394.61+60.21</f>
        <v>7454.82</v>
      </c>
      <c r="D6" s="4">
        <f>15531.54+56.79</f>
        <v>15588.330000000002</v>
      </c>
      <c r="E6" s="4">
        <f>12972.27-21.25</f>
        <v>12951.02</v>
      </c>
      <c r="F6" s="4">
        <v>13999.78</v>
      </c>
      <c r="G6" s="4">
        <v>17762.21</v>
      </c>
      <c r="H6" s="4">
        <v>8424.7999999999993</v>
      </c>
      <c r="I6" s="4">
        <v>8286.42</v>
      </c>
      <c r="J6" s="4">
        <v>9375.35</v>
      </c>
      <c r="K6" s="4">
        <v>12944.66</v>
      </c>
      <c r="L6" s="4">
        <v>47902.46</v>
      </c>
      <c r="M6" s="4">
        <v>12246.09</v>
      </c>
      <c r="N6" s="5">
        <f t="shared" si="0"/>
        <v>174483.79</v>
      </c>
      <c r="P6" s="14"/>
    </row>
    <row r="7" spans="1:27" s="2" customFormat="1" ht="17.399999999999999" customHeight="1" x14ac:dyDescent="0.25">
      <c r="A7" s="10" t="s">
        <v>23</v>
      </c>
      <c r="B7" s="7">
        <v>1213.49</v>
      </c>
      <c r="C7" s="4">
        <f>1065.16+32.11</f>
        <v>1097.27</v>
      </c>
      <c r="D7" s="4">
        <f>2650.23+29.87</f>
        <v>2680.1</v>
      </c>
      <c r="E7" s="4">
        <f>2355.6-13.17</f>
        <v>2342.4299999999998</v>
      </c>
      <c r="F7" s="4">
        <v>2375.6999999999998</v>
      </c>
      <c r="G7" s="4">
        <v>3553.68</v>
      </c>
      <c r="H7" s="4">
        <v>1428.28</v>
      </c>
      <c r="I7" s="4">
        <v>1665.4</v>
      </c>
      <c r="J7" s="4">
        <v>1575.07</v>
      </c>
      <c r="K7" s="4">
        <v>2284.96</v>
      </c>
      <c r="L7" s="4">
        <v>12588.62</v>
      </c>
      <c r="M7" s="4">
        <v>2570.4699999999998</v>
      </c>
      <c r="N7" s="5">
        <f t="shared" si="0"/>
        <v>35375.47</v>
      </c>
    </row>
    <row r="8" spans="1:27" s="2" customFormat="1" ht="17.399999999999999" customHeight="1" x14ac:dyDescent="0.25">
      <c r="A8" s="16" t="s">
        <v>24</v>
      </c>
      <c r="B8" s="21">
        <f>B6-B7</f>
        <v>6334.3600000000006</v>
      </c>
      <c r="C8" s="5">
        <f t="shared" ref="C8:M8" si="1">C6-C7</f>
        <v>6357.5499999999993</v>
      </c>
      <c r="D8" s="5">
        <f t="shared" si="1"/>
        <v>12908.230000000001</v>
      </c>
      <c r="E8" s="5">
        <f t="shared" si="1"/>
        <v>10608.59</v>
      </c>
      <c r="F8" s="5">
        <f t="shared" si="1"/>
        <v>11624.080000000002</v>
      </c>
      <c r="G8" s="5">
        <f t="shared" si="1"/>
        <v>14208.529999999999</v>
      </c>
      <c r="H8" s="5">
        <f t="shared" si="1"/>
        <v>6996.5199999999995</v>
      </c>
      <c r="I8" s="5">
        <f t="shared" si="1"/>
        <v>6621.02</v>
      </c>
      <c r="J8" s="5">
        <f t="shared" si="1"/>
        <v>7800.2800000000007</v>
      </c>
      <c r="K8" s="5">
        <f t="shared" si="1"/>
        <v>10659.7</v>
      </c>
      <c r="L8" s="5">
        <f t="shared" si="1"/>
        <v>35313.839999999997</v>
      </c>
      <c r="M8" s="5">
        <f t="shared" si="1"/>
        <v>9675.6200000000008</v>
      </c>
      <c r="N8" s="5">
        <f t="shared" si="0"/>
        <v>139108.32</v>
      </c>
    </row>
    <row r="9" spans="1:27" s="2" customFormat="1" ht="17.399999999999999" customHeight="1" x14ac:dyDescent="0.25">
      <c r="A9" s="17" t="s">
        <v>18</v>
      </c>
      <c r="B9" s="22">
        <f>IFERROR(B8/B6,0)</f>
        <v>0.83922706466079744</v>
      </c>
      <c r="C9" s="23">
        <f t="shared" ref="C9:N9" si="2">IFERROR(C8/C6,0)</f>
        <v>0.85281066477795564</v>
      </c>
      <c r="D9" s="23">
        <f t="shared" si="2"/>
        <v>0.82807010115900803</v>
      </c>
      <c r="E9" s="23">
        <f t="shared" si="2"/>
        <v>0.81913162052100918</v>
      </c>
      <c r="F9" s="23">
        <f t="shared" si="2"/>
        <v>0.8303044762131977</v>
      </c>
      <c r="G9" s="23">
        <f t="shared" si="2"/>
        <v>0.79993030146586486</v>
      </c>
      <c r="H9" s="23">
        <f t="shared" si="2"/>
        <v>0.83046719209951569</v>
      </c>
      <c r="I9" s="23">
        <f t="shared" si="2"/>
        <v>0.79902056617936335</v>
      </c>
      <c r="J9" s="23">
        <f t="shared" si="2"/>
        <v>0.83199880537793258</v>
      </c>
      <c r="K9" s="23">
        <f t="shared" si="2"/>
        <v>0.8234824244128468</v>
      </c>
      <c r="L9" s="23">
        <f t="shared" si="2"/>
        <v>0.73720305804754072</v>
      </c>
      <c r="M9" s="23">
        <f t="shared" si="2"/>
        <v>0.79009871722321168</v>
      </c>
      <c r="N9" s="24">
        <f t="shared" si="2"/>
        <v>0.79725640989343483</v>
      </c>
    </row>
    <row r="10" spans="1:27" s="2" customFormat="1" ht="17.399999999999999" customHeight="1" x14ac:dyDescent="0.25">
      <c r="A10" s="16" t="s">
        <v>25</v>
      </c>
      <c r="B10" s="21">
        <f t="shared" ref="B10:M10" si="3">SUM(B11:B27)</f>
        <v>1691.95</v>
      </c>
      <c r="C10" s="5">
        <f t="shared" si="3"/>
        <v>2095.09</v>
      </c>
      <c r="D10" s="5">
        <f t="shared" si="3"/>
        <v>3998.1400000000003</v>
      </c>
      <c r="E10" s="5">
        <f t="shared" si="3"/>
        <v>3262.3799999999997</v>
      </c>
      <c r="F10" s="5">
        <f t="shared" si="3"/>
        <v>4035.4400000000005</v>
      </c>
      <c r="G10" s="5">
        <f t="shared" si="3"/>
        <v>3430.11</v>
      </c>
      <c r="H10" s="5">
        <f t="shared" si="3"/>
        <v>2528.8700000000003</v>
      </c>
      <c r="I10" s="5">
        <f t="shared" si="3"/>
        <v>2866.59</v>
      </c>
      <c r="J10" s="5">
        <f t="shared" si="3"/>
        <v>2540.9199999999996</v>
      </c>
      <c r="K10" s="5">
        <f t="shared" si="3"/>
        <v>3550.13</v>
      </c>
      <c r="L10" s="5">
        <f t="shared" si="3"/>
        <v>11495.22</v>
      </c>
      <c r="M10" s="5">
        <f t="shared" si="3"/>
        <v>5042.4199999999992</v>
      </c>
      <c r="N10" s="5">
        <f t="shared" si="0"/>
        <v>46537.259999999995</v>
      </c>
    </row>
    <row r="11" spans="1:27" s="2" customFormat="1" ht="17.399999999999999" customHeight="1" outlineLevel="1" x14ac:dyDescent="0.25">
      <c r="A11" s="11" t="s">
        <v>27</v>
      </c>
      <c r="B11" s="7">
        <v>162.41</v>
      </c>
      <c r="C11" s="4">
        <v>70.7</v>
      </c>
      <c r="D11" s="4">
        <v>287.41000000000003</v>
      </c>
      <c r="E11" s="4">
        <v>223.4</v>
      </c>
      <c r="F11" s="4">
        <v>350.54</v>
      </c>
      <c r="G11" s="4">
        <v>194.21</v>
      </c>
      <c r="H11" s="4">
        <v>129.83000000000001</v>
      </c>
      <c r="I11" s="4">
        <v>68.25</v>
      </c>
      <c r="J11" s="4">
        <v>31.82</v>
      </c>
      <c r="K11" s="4">
        <v>210.21</v>
      </c>
      <c r="L11" s="4">
        <v>262.61</v>
      </c>
      <c r="M11" s="4">
        <v>201.09</v>
      </c>
      <c r="N11" s="5">
        <f t="shared" si="0"/>
        <v>2192.48</v>
      </c>
    </row>
    <row r="12" spans="1:27" s="2" customFormat="1" ht="17.399999999999999" customHeight="1" outlineLevel="1" x14ac:dyDescent="0.25">
      <c r="A12" s="11" t="s">
        <v>28</v>
      </c>
      <c r="B12" s="7">
        <v>477.94</v>
      </c>
      <c r="C12" s="4">
        <v>458</v>
      </c>
      <c r="D12" s="4">
        <v>623.29999999999995</v>
      </c>
      <c r="E12" s="4">
        <v>440.89</v>
      </c>
      <c r="F12" s="4">
        <v>890.63</v>
      </c>
      <c r="G12" s="4">
        <v>655.29999999999995</v>
      </c>
      <c r="H12" s="4">
        <v>341.19</v>
      </c>
      <c r="I12" s="4">
        <v>384.14</v>
      </c>
      <c r="J12" s="4">
        <v>369.76</v>
      </c>
      <c r="K12" s="4">
        <v>849.83</v>
      </c>
      <c r="L12" s="4">
        <v>1153.48</v>
      </c>
      <c r="M12" s="4">
        <v>475.96</v>
      </c>
      <c r="N12" s="5">
        <f t="shared" si="0"/>
        <v>7120.420000000001</v>
      </c>
    </row>
    <row r="13" spans="1:27" s="2" customFormat="1" ht="17.399999999999999" customHeight="1" outlineLevel="1" x14ac:dyDescent="0.25">
      <c r="A13" s="11" t="s">
        <v>29</v>
      </c>
      <c r="B13" s="7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5">
        <f t="shared" si="0"/>
        <v>0</v>
      </c>
    </row>
    <row r="14" spans="1:27" s="2" customFormat="1" ht="17.399999999999999" customHeight="1" outlineLevel="1" x14ac:dyDescent="0.25">
      <c r="A14" s="11" t="s">
        <v>30</v>
      </c>
      <c r="B14" s="7"/>
      <c r="C14" s="4"/>
      <c r="D14" s="4"/>
      <c r="E14" s="4">
        <v>0.22</v>
      </c>
      <c r="F14" s="4">
        <v>0.06</v>
      </c>
      <c r="G14" s="4"/>
      <c r="H14" s="4"/>
      <c r="I14" s="4"/>
      <c r="J14" s="4">
        <v>1.88</v>
      </c>
      <c r="K14" s="4">
        <v>0.4</v>
      </c>
      <c r="L14" s="4"/>
      <c r="M14" s="4"/>
      <c r="N14" s="5">
        <f t="shared" si="0"/>
        <v>2.56</v>
      </c>
    </row>
    <row r="15" spans="1:27" s="2" customFormat="1" ht="17.399999999999999" customHeight="1" outlineLevel="1" x14ac:dyDescent="0.25">
      <c r="A15" s="11" t="s">
        <v>31</v>
      </c>
      <c r="B15" s="7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5">
        <f t="shared" si="0"/>
        <v>0</v>
      </c>
    </row>
    <row r="16" spans="1:27" s="2" customFormat="1" ht="17.399999999999999" customHeight="1" outlineLevel="1" x14ac:dyDescent="0.25">
      <c r="A16" s="11" t="s">
        <v>32</v>
      </c>
      <c r="B16" s="7">
        <v>19.809999999999999</v>
      </c>
      <c r="C16" s="4"/>
      <c r="D16" s="4"/>
      <c r="E16" s="4">
        <v>0.04</v>
      </c>
      <c r="F16" s="4"/>
      <c r="G16" s="4"/>
      <c r="H16" s="4"/>
      <c r="I16" s="4"/>
      <c r="J16" s="4">
        <v>43.02</v>
      </c>
      <c r="K16" s="4">
        <v>7.74</v>
      </c>
      <c r="L16" s="4">
        <v>7.74</v>
      </c>
      <c r="M16" s="4">
        <v>7.74</v>
      </c>
      <c r="N16" s="5">
        <f t="shared" si="0"/>
        <v>86.089999999999989</v>
      </c>
    </row>
    <row r="17" spans="1:14" s="2" customFormat="1" ht="17.399999999999999" customHeight="1" outlineLevel="1" x14ac:dyDescent="0.25">
      <c r="A17" s="11" t="s">
        <v>33</v>
      </c>
      <c r="B17" s="7">
        <v>347</v>
      </c>
      <c r="C17" s="4">
        <v>71.92</v>
      </c>
      <c r="D17" s="4">
        <v>57.86</v>
      </c>
      <c r="E17" s="4">
        <v>99.26</v>
      </c>
      <c r="F17" s="4">
        <v>91.68</v>
      </c>
      <c r="G17" s="4">
        <v>117.65</v>
      </c>
      <c r="H17" s="4">
        <v>447.03</v>
      </c>
      <c r="I17" s="4">
        <v>80.31</v>
      </c>
      <c r="J17" s="4">
        <v>56.01</v>
      </c>
      <c r="K17" s="4">
        <v>293.5</v>
      </c>
      <c r="L17" s="4">
        <v>542.80999999999995</v>
      </c>
      <c r="M17" s="4">
        <v>113.79</v>
      </c>
      <c r="N17" s="5">
        <f t="shared" si="0"/>
        <v>2318.8199999999997</v>
      </c>
    </row>
    <row r="18" spans="1:14" s="2" customFormat="1" ht="17.399999999999999" customHeight="1" outlineLevel="1" x14ac:dyDescent="0.25">
      <c r="A18" s="11" t="s">
        <v>34</v>
      </c>
      <c r="B18" s="7">
        <v>-325.22000000000003</v>
      </c>
      <c r="C18" s="4">
        <v>210.51</v>
      </c>
      <c r="D18" s="4">
        <v>1463.25</v>
      </c>
      <c r="E18" s="4">
        <v>1061.51</v>
      </c>
      <c r="F18" s="4">
        <v>1261.81</v>
      </c>
      <c r="G18" s="4">
        <v>1246.1500000000001</v>
      </c>
      <c r="H18" s="4">
        <v>434.45</v>
      </c>
      <c r="I18" s="4">
        <v>849.45</v>
      </c>
      <c r="J18" s="4">
        <v>626.14</v>
      </c>
      <c r="K18" s="4">
        <v>787.86</v>
      </c>
      <c r="L18" s="4">
        <v>5241.78</v>
      </c>
      <c r="M18" s="4">
        <v>1343.6</v>
      </c>
      <c r="N18" s="5">
        <f t="shared" si="0"/>
        <v>14201.289999999999</v>
      </c>
    </row>
    <row r="19" spans="1:14" s="2" customFormat="1" ht="17.399999999999999" customHeight="1" outlineLevel="1" x14ac:dyDescent="0.25">
      <c r="A19" s="11" t="s">
        <v>35</v>
      </c>
      <c r="B19" s="7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>
        <f t="shared" si="0"/>
        <v>0</v>
      </c>
    </row>
    <row r="20" spans="1:14" s="2" customFormat="1" ht="17.399999999999999" customHeight="1" outlineLevel="1" x14ac:dyDescent="0.25">
      <c r="A20" s="11" t="s">
        <v>36</v>
      </c>
      <c r="B20" s="7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>
        <f t="shared" si="0"/>
        <v>0</v>
      </c>
    </row>
    <row r="21" spans="1:14" s="2" customFormat="1" ht="17.399999999999999" customHeight="1" outlineLevel="1" x14ac:dyDescent="0.25">
      <c r="A21" s="11" t="s">
        <v>37</v>
      </c>
      <c r="B21" s="7">
        <v>607.25</v>
      </c>
      <c r="C21" s="4">
        <v>576.02</v>
      </c>
      <c r="D21" s="4">
        <v>404.69</v>
      </c>
      <c r="E21" s="4">
        <v>687.12</v>
      </c>
      <c r="F21" s="4">
        <f>511.27+35.34</f>
        <v>546.61</v>
      </c>
      <c r="G21" s="4">
        <v>294.44</v>
      </c>
      <c r="H21" s="4">
        <f>513.73+38.04</f>
        <v>551.77</v>
      </c>
      <c r="I21" s="4">
        <v>627.31000000000006</v>
      </c>
      <c r="J21" s="4">
        <f>653.16+32.28</f>
        <v>685.43999999999994</v>
      </c>
      <c r="K21" s="4">
        <f>499.36+31.68</f>
        <v>531.04</v>
      </c>
      <c r="L21" s="4">
        <v>848.58</v>
      </c>
      <c r="M21" s="4">
        <v>1910.25</v>
      </c>
      <c r="N21" s="5">
        <f t="shared" si="0"/>
        <v>8270.52</v>
      </c>
    </row>
    <row r="22" spans="1:14" s="2" customFormat="1" ht="17.399999999999999" customHeight="1" outlineLevel="1" x14ac:dyDescent="0.25">
      <c r="A22" s="11" t="s">
        <v>38</v>
      </c>
      <c r="B22" s="7">
        <v>30.79</v>
      </c>
      <c r="C22" s="4">
        <v>0.13</v>
      </c>
      <c r="D22" s="4">
        <v>8.9</v>
      </c>
      <c r="E22" s="4">
        <v>1.1200000000000001</v>
      </c>
      <c r="F22" s="4">
        <v>-10.16</v>
      </c>
      <c r="G22" s="4">
        <v>1.36</v>
      </c>
      <c r="H22" s="4">
        <v>0.27</v>
      </c>
      <c r="I22" s="4">
        <v>0.04</v>
      </c>
      <c r="J22" s="4">
        <v>9.16</v>
      </c>
      <c r="K22" s="4">
        <v>18.87</v>
      </c>
      <c r="L22" s="4">
        <v>3.42</v>
      </c>
      <c r="M22" s="4">
        <v>1.69</v>
      </c>
      <c r="N22" s="5">
        <f t="shared" si="0"/>
        <v>65.59</v>
      </c>
    </row>
    <row r="23" spans="1:14" s="2" customFormat="1" ht="17.399999999999999" customHeight="1" outlineLevel="1" x14ac:dyDescent="0.25">
      <c r="A23" s="11" t="s">
        <v>3</v>
      </c>
      <c r="B23" s="7">
        <v>337.16</v>
      </c>
      <c r="C23" s="4">
        <v>679.06</v>
      </c>
      <c r="D23" s="4">
        <v>1098.83</v>
      </c>
      <c r="E23" s="4">
        <v>657.29</v>
      </c>
      <c r="F23" s="4">
        <v>848.69</v>
      </c>
      <c r="G23" s="4">
        <v>864.2</v>
      </c>
      <c r="H23" s="4">
        <v>553.9</v>
      </c>
      <c r="I23" s="4">
        <v>802.14</v>
      </c>
      <c r="J23" s="4">
        <v>663.37</v>
      </c>
      <c r="K23" s="4">
        <v>770.57</v>
      </c>
      <c r="L23" s="4">
        <v>3380.22</v>
      </c>
      <c r="M23" s="4">
        <v>908.32</v>
      </c>
      <c r="N23" s="5">
        <f t="shared" si="0"/>
        <v>11563.75</v>
      </c>
    </row>
    <row r="24" spans="1:14" s="2" customFormat="1" ht="17.399999999999999" customHeight="1" outlineLevel="1" x14ac:dyDescent="0.25">
      <c r="A24" s="11" t="s">
        <v>39</v>
      </c>
      <c r="B24" s="7">
        <v>2.66</v>
      </c>
      <c r="C24" s="4">
        <v>2.66</v>
      </c>
      <c r="D24" s="4">
        <v>2.66</v>
      </c>
      <c r="E24" s="4">
        <v>2.66</v>
      </c>
      <c r="F24" s="4">
        <v>2.66</v>
      </c>
      <c r="G24" s="4">
        <v>0.72</v>
      </c>
      <c r="H24" s="4">
        <v>0.72</v>
      </c>
      <c r="I24" s="4">
        <v>0.71</v>
      </c>
      <c r="J24" s="4">
        <v>0.72</v>
      </c>
      <c r="K24" s="4">
        <v>0.69</v>
      </c>
      <c r="L24" s="4">
        <v>0.76</v>
      </c>
      <c r="M24" s="4">
        <v>0.28000000000000003</v>
      </c>
      <c r="N24" s="5">
        <f t="shared" si="0"/>
        <v>17.900000000000006</v>
      </c>
    </row>
    <row r="25" spans="1:14" s="2" customFormat="1" ht="17.399999999999999" customHeight="1" outlineLevel="1" x14ac:dyDescent="0.25">
      <c r="A25" s="11" t="s">
        <v>40</v>
      </c>
      <c r="B25" s="7">
        <v>1</v>
      </c>
      <c r="C25" s="4">
        <v>1.94</v>
      </c>
      <c r="D25" s="4">
        <v>4.28</v>
      </c>
      <c r="E25" s="4">
        <v>43.02</v>
      </c>
      <c r="F25" s="4">
        <v>22.16</v>
      </c>
      <c r="G25" s="4">
        <v>20.2</v>
      </c>
      <c r="H25" s="4">
        <v>28.32</v>
      </c>
      <c r="I25" s="4">
        <v>21.54</v>
      </c>
      <c r="J25" s="4">
        <v>12.63</v>
      </c>
      <c r="K25" s="4">
        <v>41.44</v>
      </c>
      <c r="L25" s="4">
        <v>26.17</v>
      </c>
      <c r="M25" s="4">
        <v>28.82</v>
      </c>
      <c r="N25" s="5">
        <f t="shared" si="0"/>
        <v>251.51999999999998</v>
      </c>
    </row>
    <row r="26" spans="1:14" s="2" customFormat="1" ht="17.399999999999999" customHeight="1" outlineLevel="1" x14ac:dyDescent="0.25">
      <c r="A26" s="11" t="s">
        <v>41</v>
      </c>
      <c r="B26" s="7">
        <v>0.78</v>
      </c>
      <c r="C26" s="4"/>
      <c r="D26" s="4">
        <v>12.51</v>
      </c>
      <c r="E26" s="4">
        <v>1.43</v>
      </c>
      <c r="F26" s="4">
        <v>2</v>
      </c>
      <c r="G26" s="4">
        <v>3.5</v>
      </c>
      <c r="H26" s="4">
        <v>6.11</v>
      </c>
      <c r="I26" s="4">
        <v>8.26</v>
      </c>
      <c r="J26" s="4">
        <v>4.8499999999999996</v>
      </c>
      <c r="K26" s="4">
        <v>5.87</v>
      </c>
      <c r="L26" s="4"/>
      <c r="M26" s="4">
        <v>2.93</v>
      </c>
      <c r="N26" s="5">
        <f t="shared" si="0"/>
        <v>48.239999999999995</v>
      </c>
    </row>
    <row r="27" spans="1:14" s="2" customFormat="1" ht="17.399999999999999" customHeight="1" outlineLevel="1" x14ac:dyDescent="0.25">
      <c r="A27" s="11" t="s">
        <v>42</v>
      </c>
      <c r="B27" s="7">
        <v>30.37</v>
      </c>
      <c r="C27" s="4">
        <v>24.15</v>
      </c>
      <c r="D27" s="4">
        <v>34.450000000000003</v>
      </c>
      <c r="E27" s="4">
        <v>44.42</v>
      </c>
      <c r="F27" s="4">
        <v>28.76</v>
      </c>
      <c r="G27" s="4">
        <v>32.380000000000003</v>
      </c>
      <c r="H27" s="4">
        <v>35.28</v>
      </c>
      <c r="I27" s="4">
        <v>24.44</v>
      </c>
      <c r="J27" s="4">
        <v>36.119999999999997</v>
      </c>
      <c r="K27" s="4">
        <v>32.11</v>
      </c>
      <c r="L27" s="4">
        <v>27.65</v>
      </c>
      <c r="M27" s="4">
        <v>47.95</v>
      </c>
      <c r="N27" s="5">
        <f t="shared" si="0"/>
        <v>398.07999999999993</v>
      </c>
    </row>
    <row r="28" spans="1:14" s="2" customFormat="1" ht="17.399999999999999" customHeight="1" x14ac:dyDescent="0.25">
      <c r="A28" s="15" t="s">
        <v>53</v>
      </c>
      <c r="B28" s="21">
        <f t="shared" ref="B28:M28" si="4">B8-B10</f>
        <v>4642.4100000000008</v>
      </c>
      <c r="C28" s="5">
        <f t="shared" si="4"/>
        <v>4262.4599999999991</v>
      </c>
      <c r="D28" s="5">
        <f t="shared" si="4"/>
        <v>8910.09</v>
      </c>
      <c r="E28" s="5">
        <f t="shared" si="4"/>
        <v>7346.2100000000009</v>
      </c>
      <c r="F28" s="5">
        <f t="shared" si="4"/>
        <v>7588.6400000000012</v>
      </c>
      <c r="G28" s="5">
        <f t="shared" si="4"/>
        <v>10778.419999999998</v>
      </c>
      <c r="H28" s="5">
        <f t="shared" si="4"/>
        <v>4467.6499999999996</v>
      </c>
      <c r="I28" s="5">
        <f t="shared" si="4"/>
        <v>3754.4300000000003</v>
      </c>
      <c r="J28" s="5">
        <f t="shared" si="4"/>
        <v>5259.3600000000006</v>
      </c>
      <c r="K28" s="5">
        <f t="shared" si="4"/>
        <v>7109.5700000000006</v>
      </c>
      <c r="L28" s="5">
        <f t="shared" si="4"/>
        <v>23818.619999999995</v>
      </c>
      <c r="M28" s="5">
        <f t="shared" si="4"/>
        <v>4633.2000000000016</v>
      </c>
      <c r="N28" s="5">
        <f t="shared" si="0"/>
        <v>92571.059999999983</v>
      </c>
    </row>
    <row r="29" spans="1:14" s="2" customFormat="1" ht="17.399999999999999" customHeight="1" x14ac:dyDescent="0.25">
      <c r="A29" s="16" t="s">
        <v>26</v>
      </c>
      <c r="B29" s="21">
        <f>SUM(B30:B45)</f>
        <v>1678.76</v>
      </c>
      <c r="C29" s="5">
        <f t="shared" ref="C29:M29" si="5">SUM(C30:C45)</f>
        <v>1594.31</v>
      </c>
      <c r="D29" s="5">
        <f t="shared" si="5"/>
        <v>2571.33</v>
      </c>
      <c r="E29" s="5">
        <f t="shared" si="5"/>
        <v>1596.06</v>
      </c>
      <c r="F29" s="5">
        <f t="shared" si="5"/>
        <v>3469.59</v>
      </c>
      <c r="G29" s="5">
        <f t="shared" si="5"/>
        <v>3360.25</v>
      </c>
      <c r="H29" s="5">
        <f t="shared" si="5"/>
        <v>1804.0300000000002</v>
      </c>
      <c r="I29" s="5">
        <f t="shared" si="5"/>
        <v>1892.2999999999997</v>
      </c>
      <c r="J29" s="5">
        <f t="shared" si="5"/>
        <v>2440.9500000000003</v>
      </c>
      <c r="K29" s="5">
        <f t="shared" si="5"/>
        <v>5771.4</v>
      </c>
      <c r="L29" s="5">
        <f t="shared" si="5"/>
        <v>9172.9399999999987</v>
      </c>
      <c r="M29" s="5">
        <f t="shared" si="5"/>
        <v>2513.4600000000005</v>
      </c>
      <c r="N29" s="5">
        <f t="shared" si="0"/>
        <v>37865.379999999997</v>
      </c>
    </row>
    <row r="30" spans="1:14" s="2" customFormat="1" ht="17.399999999999999" customHeight="1" outlineLevel="1" x14ac:dyDescent="0.25">
      <c r="A30" s="11" t="s">
        <v>43</v>
      </c>
      <c r="B30" s="7">
        <v>1622.66</v>
      </c>
      <c r="C30" s="4">
        <v>1594.31</v>
      </c>
      <c r="D30" s="4">
        <v>2213</v>
      </c>
      <c r="E30" s="4">
        <v>1532.83</v>
      </c>
      <c r="F30" s="4">
        <v>3223.51</v>
      </c>
      <c r="G30" s="4">
        <v>3316.35</v>
      </c>
      <c r="H30" s="4">
        <v>1520.38</v>
      </c>
      <c r="I30" s="4">
        <v>1751.37</v>
      </c>
      <c r="J30" s="4">
        <v>2299.5300000000002</v>
      </c>
      <c r="K30" s="4">
        <v>5653.98</v>
      </c>
      <c r="L30" s="4">
        <v>8956.3799999999992</v>
      </c>
      <c r="M30" s="4">
        <v>2421.13</v>
      </c>
      <c r="N30" s="5">
        <f t="shared" si="0"/>
        <v>36105.429999999993</v>
      </c>
    </row>
    <row r="31" spans="1:14" s="2" customFormat="1" ht="17.399999999999999" customHeight="1" outlineLevel="1" x14ac:dyDescent="0.25">
      <c r="A31" s="11" t="s">
        <v>44</v>
      </c>
      <c r="B31" s="7">
        <v>53.58</v>
      </c>
      <c r="C31" s="4"/>
      <c r="D31" s="4"/>
      <c r="E31" s="4">
        <v>33.99</v>
      </c>
      <c r="F31" s="4">
        <v>182.79</v>
      </c>
      <c r="G31" s="4"/>
      <c r="H31" s="4">
        <v>68.22</v>
      </c>
      <c r="I31" s="4">
        <v>13.36</v>
      </c>
      <c r="J31" s="4">
        <v>-39.25</v>
      </c>
      <c r="K31" s="4">
        <v>38.340000000000003</v>
      </c>
      <c r="L31" s="4"/>
      <c r="M31" s="4">
        <v>16.82</v>
      </c>
      <c r="N31" s="5">
        <f t="shared" si="0"/>
        <v>367.85000000000008</v>
      </c>
    </row>
    <row r="32" spans="1:14" s="2" customFormat="1" ht="17.399999999999999" customHeight="1" outlineLevel="1" x14ac:dyDescent="0.25">
      <c r="A32" s="11" t="s">
        <v>45</v>
      </c>
      <c r="B32" s="7">
        <v>2.52</v>
      </c>
      <c r="C32" s="4"/>
      <c r="D32" s="4">
        <v>20.85</v>
      </c>
      <c r="E32" s="4"/>
      <c r="F32" s="4">
        <v>63.29</v>
      </c>
      <c r="G32" s="4"/>
      <c r="H32" s="4"/>
      <c r="I32" s="4"/>
      <c r="J32" s="4">
        <v>1.7</v>
      </c>
      <c r="K32" s="4"/>
      <c r="L32" s="4">
        <v>32.33</v>
      </c>
      <c r="M32" s="4"/>
      <c r="N32" s="5">
        <f t="shared" si="0"/>
        <v>120.69</v>
      </c>
    </row>
    <row r="33" spans="1:14" s="2" customFormat="1" ht="17.399999999999999" customHeight="1" outlineLevel="1" x14ac:dyDescent="0.25">
      <c r="A33" s="11" t="s">
        <v>30</v>
      </c>
      <c r="B33" s="7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5">
        <f t="shared" si="0"/>
        <v>0</v>
      </c>
    </row>
    <row r="34" spans="1:14" s="2" customFormat="1" ht="17.399999999999999" customHeight="1" outlineLevel="1" x14ac:dyDescent="0.25">
      <c r="A34" s="11" t="s">
        <v>46</v>
      </c>
      <c r="B34" s="7"/>
      <c r="C34" s="4"/>
      <c r="D34" s="4"/>
      <c r="E34" s="4"/>
      <c r="F34" s="4"/>
      <c r="G34" s="4"/>
      <c r="H34" s="4"/>
      <c r="I34" s="4"/>
      <c r="J34" s="4"/>
      <c r="K34" s="4"/>
      <c r="L34" s="4">
        <v>18.82</v>
      </c>
      <c r="M34" s="4"/>
      <c r="N34" s="5">
        <f t="shared" si="0"/>
        <v>18.82</v>
      </c>
    </row>
    <row r="35" spans="1:14" s="2" customFormat="1" ht="17.399999999999999" customHeight="1" outlineLevel="1" x14ac:dyDescent="0.25">
      <c r="A35" s="11" t="s">
        <v>47</v>
      </c>
      <c r="B35" s="7"/>
      <c r="C35" s="4"/>
      <c r="D35" s="4">
        <v>148.80000000000001</v>
      </c>
      <c r="E35" s="4">
        <v>12.26</v>
      </c>
      <c r="F35" s="4"/>
      <c r="G35" s="4">
        <v>26.94</v>
      </c>
      <c r="H35" s="4">
        <v>191.94</v>
      </c>
      <c r="I35" s="4">
        <v>127.57</v>
      </c>
      <c r="J35" s="4">
        <v>164.82</v>
      </c>
      <c r="K35" s="4">
        <v>79.08</v>
      </c>
      <c r="L35" s="4">
        <v>122.96</v>
      </c>
      <c r="M35" s="4">
        <v>75.510000000000005</v>
      </c>
      <c r="N35" s="5">
        <f t="shared" si="0"/>
        <v>949.88</v>
      </c>
    </row>
    <row r="36" spans="1:14" s="2" customFormat="1" ht="17.399999999999999" customHeight="1" outlineLevel="1" x14ac:dyDescent="0.25">
      <c r="A36" s="11" t="s">
        <v>2</v>
      </c>
      <c r="B36" s="7"/>
      <c r="C36" s="4"/>
      <c r="D36" s="4">
        <v>188.68</v>
      </c>
      <c r="E36" s="4">
        <v>16.98</v>
      </c>
      <c r="F36" s="4"/>
      <c r="G36" s="4">
        <v>16.96</v>
      </c>
      <c r="H36" s="4">
        <v>23.49</v>
      </c>
      <c r="I36" s="4"/>
      <c r="J36" s="4">
        <v>14.15</v>
      </c>
      <c r="K36" s="4"/>
      <c r="L36" s="4">
        <v>42.45</v>
      </c>
      <c r="M36" s="4"/>
      <c r="N36" s="5">
        <f t="shared" si="0"/>
        <v>302.70999999999998</v>
      </c>
    </row>
    <row r="37" spans="1:14" s="2" customFormat="1" ht="17.399999999999999" customHeight="1" outlineLevel="1" x14ac:dyDescent="0.25">
      <c r="A37" s="11" t="s">
        <v>48</v>
      </c>
      <c r="B37" s="7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>
        <f t="shared" si="0"/>
        <v>0</v>
      </c>
    </row>
    <row r="38" spans="1:14" s="2" customFormat="1" ht="17.399999999999999" customHeight="1" outlineLevel="1" x14ac:dyDescent="0.25">
      <c r="A38" s="11" t="s">
        <v>49</v>
      </c>
      <c r="B38" s="7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5">
        <f t="shared" si="0"/>
        <v>0</v>
      </c>
    </row>
    <row r="39" spans="1:14" s="2" customFormat="1" ht="17.399999999999999" customHeight="1" outlineLevel="1" x14ac:dyDescent="0.25">
      <c r="A39" s="11" t="s">
        <v>50</v>
      </c>
      <c r="B39" s="7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5">
        <f t="shared" si="0"/>
        <v>0</v>
      </c>
    </row>
    <row r="40" spans="1:14" s="2" customFormat="1" ht="17.399999999999999" customHeight="1" outlineLevel="1" x14ac:dyDescent="0.25">
      <c r="A40" s="11" t="s">
        <v>51</v>
      </c>
      <c r="B40" s="7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5">
        <f t="shared" si="0"/>
        <v>0</v>
      </c>
    </row>
    <row r="41" spans="1:14" s="2" customFormat="1" ht="17.399999999999999" customHeight="1" outlineLevel="1" x14ac:dyDescent="0.25">
      <c r="A41" s="11" t="s">
        <v>38</v>
      </c>
      <c r="B41" s="7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5">
        <f t="shared" si="0"/>
        <v>0</v>
      </c>
    </row>
    <row r="42" spans="1:14" s="2" customFormat="1" ht="17.399999999999999" customHeight="1" outlineLevel="1" x14ac:dyDescent="0.25">
      <c r="A42" s="11" t="s">
        <v>3</v>
      </c>
      <c r="B42" s="7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5">
        <f t="shared" si="0"/>
        <v>0</v>
      </c>
    </row>
    <row r="43" spans="1:14" s="2" customFormat="1" ht="17.399999999999999" customHeight="1" outlineLevel="1" x14ac:dyDescent="0.25">
      <c r="A43" s="11" t="s">
        <v>39</v>
      </c>
      <c r="B43" s="7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5">
        <f t="shared" si="0"/>
        <v>0</v>
      </c>
    </row>
    <row r="44" spans="1:14" s="2" customFormat="1" ht="17.399999999999999" customHeight="1" outlineLevel="1" x14ac:dyDescent="0.25">
      <c r="A44" s="11" t="s">
        <v>40</v>
      </c>
      <c r="B44" s="7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5">
        <f t="shared" si="0"/>
        <v>0</v>
      </c>
    </row>
    <row r="45" spans="1:14" s="2" customFormat="1" ht="17.399999999999999" customHeight="1" outlineLevel="1" x14ac:dyDescent="0.25">
      <c r="A45" s="11" t="s">
        <v>52</v>
      </c>
      <c r="B45" s="7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5">
        <f t="shared" si="0"/>
        <v>0</v>
      </c>
    </row>
    <row r="46" spans="1:14" ht="17.100000000000001" customHeight="1" thickBot="1" x14ac:dyDescent="0.3">
      <c r="A46" s="18" t="s">
        <v>4</v>
      </c>
      <c r="B46" s="8">
        <f>B28-B29</f>
        <v>2963.6500000000005</v>
      </c>
      <c r="C46" s="6">
        <f t="shared" ref="C46:M46" si="6">C28-C29</f>
        <v>2668.1499999999992</v>
      </c>
      <c r="D46" s="6">
        <f t="shared" si="6"/>
        <v>6338.76</v>
      </c>
      <c r="E46" s="6">
        <f t="shared" si="6"/>
        <v>5750.1500000000015</v>
      </c>
      <c r="F46" s="6">
        <f t="shared" si="6"/>
        <v>4119.0500000000011</v>
      </c>
      <c r="G46" s="6">
        <f t="shared" si="6"/>
        <v>7418.1699999999983</v>
      </c>
      <c r="H46" s="6">
        <f t="shared" si="6"/>
        <v>2663.6199999999994</v>
      </c>
      <c r="I46" s="6">
        <f t="shared" si="6"/>
        <v>1862.1300000000006</v>
      </c>
      <c r="J46" s="6">
        <f t="shared" si="6"/>
        <v>2818.4100000000003</v>
      </c>
      <c r="K46" s="6">
        <f t="shared" si="6"/>
        <v>1338.170000000001</v>
      </c>
      <c r="L46" s="6">
        <f t="shared" si="6"/>
        <v>14645.679999999997</v>
      </c>
      <c r="M46" s="6">
        <f t="shared" si="6"/>
        <v>2119.7400000000011</v>
      </c>
      <c r="N46" s="6">
        <f t="shared" si="0"/>
        <v>54705.68</v>
      </c>
    </row>
  </sheetData>
  <phoneticPr fontId="2" type="noConversion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CCFF"/>
    <outlinePr summaryBelow="0"/>
  </sheetPr>
  <dimension ref="A1:P46"/>
  <sheetViews>
    <sheetView tabSelected="1" workbookViewId="0">
      <pane xSplit="1" ySplit="2" topLeftCell="B3" activePane="bottomRight" state="frozen"/>
      <selection activeCell="O10" sqref="O10"/>
      <selection pane="topRight" activeCell="O10" sqref="O10"/>
      <selection pane="bottomLeft" activeCell="O10" sqref="O10"/>
      <selection pane="bottomRight" activeCell="B3" sqref="B3:N46"/>
    </sheetView>
  </sheetViews>
  <sheetFormatPr defaultColWidth="8.6640625" defaultRowHeight="13.8" outlineLevelRow="1" x14ac:dyDescent="0.25"/>
  <cols>
    <col min="1" max="1" width="22.33203125" style="3" bestFit="1" customWidth="1"/>
    <col min="2" max="2" width="8.6640625" style="3"/>
    <col min="3" max="14" width="8.6640625" style="3" customWidth="1"/>
    <col min="15" max="16384" width="8.6640625" style="3"/>
  </cols>
  <sheetData>
    <row r="1" spans="1:16" s="1" customFormat="1" ht="21.9" customHeight="1" thickBot="1" x14ac:dyDescent="0.3">
      <c r="A1" s="1" t="s">
        <v>20</v>
      </c>
    </row>
    <row r="2" spans="1:16" s="2" customFormat="1" ht="17.399999999999999" customHeight="1" x14ac:dyDescent="0.25">
      <c r="A2" s="9" t="s">
        <v>54</v>
      </c>
      <c r="B2" s="12" t="s">
        <v>5</v>
      </c>
      <c r="C2" s="13" t="s">
        <v>6</v>
      </c>
      <c r="D2" s="13" t="s">
        <v>7</v>
      </c>
      <c r="E2" s="13" t="s">
        <v>8</v>
      </c>
      <c r="F2" s="13" t="s">
        <v>9</v>
      </c>
      <c r="G2" s="13" t="s">
        <v>10</v>
      </c>
      <c r="H2" s="13" t="s">
        <v>11</v>
      </c>
      <c r="I2" s="13" t="s">
        <v>12</v>
      </c>
      <c r="J2" s="13" t="s">
        <v>13</v>
      </c>
      <c r="K2" s="13" t="s">
        <v>14</v>
      </c>
      <c r="L2" s="13" t="s">
        <v>15</v>
      </c>
      <c r="M2" s="13" t="s">
        <v>16</v>
      </c>
      <c r="N2" s="13" t="s">
        <v>17</v>
      </c>
    </row>
    <row r="3" spans="1:16" s="2" customFormat="1" ht="17.399999999999999" customHeight="1" x14ac:dyDescent="0.25">
      <c r="A3" s="10" t="s">
        <v>0</v>
      </c>
      <c r="B3" s="7">
        <v>12.56</v>
      </c>
      <c r="C3" s="4">
        <v>11.25</v>
      </c>
      <c r="D3" s="4">
        <v>18.05</v>
      </c>
      <c r="E3" s="4">
        <v>14.31</v>
      </c>
      <c r="F3" s="4">
        <v>15.25</v>
      </c>
      <c r="G3" s="4">
        <v>34.93</v>
      </c>
      <c r="H3" s="4">
        <v>14.04</v>
      </c>
      <c r="I3" s="4">
        <v>14.19</v>
      </c>
      <c r="J3" s="4">
        <v>14.44</v>
      </c>
      <c r="K3" s="4">
        <v>22.13</v>
      </c>
      <c r="L3" s="4">
        <v>21.46</v>
      </c>
      <c r="M3" s="4">
        <v>8.42</v>
      </c>
      <c r="N3" s="5">
        <f>SUM(B3:M3)</f>
        <v>201.02999999999997</v>
      </c>
      <c r="P3" s="14"/>
    </row>
    <row r="4" spans="1:16" s="2" customFormat="1" ht="17.399999999999999" customHeight="1" x14ac:dyDescent="0.25">
      <c r="A4" s="10" t="s">
        <v>1</v>
      </c>
      <c r="B4" s="7">
        <v>10.63</v>
      </c>
      <c r="C4" s="4">
        <v>9.2799999999999994</v>
      </c>
      <c r="D4" s="4">
        <v>14.75</v>
      </c>
      <c r="E4" s="4">
        <v>12.08</v>
      </c>
      <c r="F4" s="4">
        <v>12.05</v>
      </c>
      <c r="G4" s="4">
        <v>11.77</v>
      </c>
      <c r="H4" s="4">
        <v>10.43</v>
      </c>
      <c r="I4" s="4">
        <v>9.94</v>
      </c>
      <c r="J4" s="4">
        <v>8.14</v>
      </c>
      <c r="K4" s="4">
        <v>9.9</v>
      </c>
      <c r="L4" s="4">
        <v>13.43</v>
      </c>
      <c r="M4" s="4">
        <v>7.85</v>
      </c>
      <c r="N4" s="5">
        <f t="shared" ref="N4:N46" si="0">SUM(B4:M4)</f>
        <v>130.24999999999997</v>
      </c>
      <c r="P4" s="14"/>
    </row>
    <row r="5" spans="1:16" s="2" customFormat="1" ht="17.399999999999999" customHeight="1" x14ac:dyDescent="0.25">
      <c r="A5" s="10" t="s">
        <v>21</v>
      </c>
      <c r="B5" s="7">
        <v>10.63</v>
      </c>
      <c r="C5" s="4">
        <v>9.2799999999999994</v>
      </c>
      <c r="D5" s="4">
        <v>14.75</v>
      </c>
      <c r="E5" s="4">
        <v>12.08</v>
      </c>
      <c r="F5" s="4">
        <v>12.05</v>
      </c>
      <c r="G5" s="4">
        <v>11.66</v>
      </c>
      <c r="H5" s="4">
        <v>10.43</v>
      </c>
      <c r="I5" s="4">
        <v>9.94</v>
      </c>
      <c r="J5" s="4">
        <v>8.14</v>
      </c>
      <c r="K5" s="4">
        <v>9.9</v>
      </c>
      <c r="L5" s="4">
        <v>12.83</v>
      </c>
      <c r="M5" s="4">
        <v>7.65</v>
      </c>
      <c r="N5" s="5">
        <f t="shared" si="0"/>
        <v>129.34</v>
      </c>
      <c r="P5" s="14"/>
    </row>
    <row r="6" spans="1:16" s="2" customFormat="1" ht="17.399999999999999" customHeight="1" x14ac:dyDescent="0.25">
      <c r="A6" s="10" t="s">
        <v>22</v>
      </c>
      <c r="B6" s="7">
        <v>9.41</v>
      </c>
      <c r="C6" s="4">
        <v>8.2100000000000009</v>
      </c>
      <c r="D6" s="4">
        <v>13.06</v>
      </c>
      <c r="E6" s="4">
        <v>10.69</v>
      </c>
      <c r="F6" s="4">
        <v>10.67</v>
      </c>
      <c r="G6" s="4">
        <v>10.32</v>
      </c>
      <c r="H6" s="4">
        <v>9.23</v>
      </c>
      <c r="I6" s="4">
        <v>8.8000000000000007</v>
      </c>
      <c r="J6" s="4">
        <v>7.2</v>
      </c>
      <c r="K6" s="4">
        <v>8.76</v>
      </c>
      <c r="L6" s="4">
        <v>11.36</v>
      </c>
      <c r="M6" s="4">
        <v>6.77</v>
      </c>
      <c r="N6" s="5">
        <f t="shared" si="0"/>
        <v>114.48</v>
      </c>
      <c r="P6" s="14"/>
    </row>
    <row r="7" spans="1:16" s="2" customFormat="1" ht="17.399999999999999" customHeight="1" x14ac:dyDescent="0.25">
      <c r="A7" s="10" t="s">
        <v>23</v>
      </c>
      <c r="B7" s="7">
        <v>0.9</v>
      </c>
      <c r="C7" s="4">
        <v>0.8</v>
      </c>
      <c r="D7" s="4">
        <v>1.31</v>
      </c>
      <c r="E7" s="4">
        <v>1.04</v>
      </c>
      <c r="F7" s="4">
        <v>1.06</v>
      </c>
      <c r="G7" s="4">
        <v>2.97</v>
      </c>
      <c r="H7" s="4">
        <v>0.97</v>
      </c>
      <c r="I7" s="4">
        <v>0.89</v>
      </c>
      <c r="J7" s="4">
        <v>0.78</v>
      </c>
      <c r="K7" s="4">
        <v>1.1399999999999999</v>
      </c>
      <c r="L7" s="4">
        <v>1.38</v>
      </c>
      <c r="M7" s="4">
        <v>0.65</v>
      </c>
      <c r="N7" s="5">
        <f t="shared" si="0"/>
        <v>13.890000000000002</v>
      </c>
    </row>
    <row r="8" spans="1:16" s="2" customFormat="1" ht="17.399999999999999" customHeight="1" x14ac:dyDescent="0.25">
      <c r="A8" s="16" t="s">
        <v>24</v>
      </c>
      <c r="B8" s="21">
        <f>B6-B7</f>
        <v>8.51</v>
      </c>
      <c r="C8" s="5">
        <f t="shared" ref="C8:M8" si="1">C6-C7</f>
        <v>7.410000000000001</v>
      </c>
      <c r="D8" s="5">
        <f t="shared" si="1"/>
        <v>11.75</v>
      </c>
      <c r="E8" s="5">
        <f t="shared" si="1"/>
        <v>9.6499999999999986</v>
      </c>
      <c r="F8" s="5">
        <f t="shared" si="1"/>
        <v>9.61</v>
      </c>
      <c r="G8" s="5">
        <f t="shared" si="1"/>
        <v>7.35</v>
      </c>
      <c r="H8" s="5">
        <f t="shared" si="1"/>
        <v>8.26</v>
      </c>
      <c r="I8" s="5">
        <f t="shared" si="1"/>
        <v>7.910000000000001</v>
      </c>
      <c r="J8" s="5">
        <f t="shared" si="1"/>
        <v>6.42</v>
      </c>
      <c r="K8" s="5">
        <f t="shared" si="1"/>
        <v>7.62</v>
      </c>
      <c r="L8" s="5">
        <f t="shared" si="1"/>
        <v>9.98</v>
      </c>
      <c r="M8" s="5">
        <f t="shared" si="1"/>
        <v>6.1199999999999992</v>
      </c>
      <c r="N8" s="5">
        <f t="shared" si="0"/>
        <v>100.59000000000002</v>
      </c>
    </row>
    <row r="9" spans="1:16" s="2" customFormat="1" ht="17.399999999999999" customHeight="1" x14ac:dyDescent="0.25">
      <c r="A9" s="17" t="s">
        <v>18</v>
      </c>
      <c r="B9" s="22">
        <f>IFERROR(B8/B6,0)</f>
        <v>0.90435706695005313</v>
      </c>
      <c r="C9" s="23">
        <f t="shared" ref="C9:N9" si="2">IFERROR(C8/C6,0)</f>
        <v>0.90255785627283802</v>
      </c>
      <c r="D9" s="23">
        <f t="shared" si="2"/>
        <v>0.8996937212863706</v>
      </c>
      <c r="E9" s="23">
        <f t="shared" si="2"/>
        <v>0.90271281571562201</v>
      </c>
      <c r="F9" s="23">
        <f t="shared" si="2"/>
        <v>0.90065604498594187</v>
      </c>
      <c r="G9" s="23">
        <f t="shared" si="2"/>
        <v>0.71220930232558133</v>
      </c>
      <c r="H9" s="23">
        <f t="shared" si="2"/>
        <v>0.89490790899241601</v>
      </c>
      <c r="I9" s="23">
        <f t="shared" si="2"/>
        <v>0.89886363636363642</v>
      </c>
      <c r="J9" s="23">
        <f t="shared" si="2"/>
        <v>0.89166666666666661</v>
      </c>
      <c r="K9" s="23">
        <f t="shared" si="2"/>
        <v>0.86986301369863017</v>
      </c>
      <c r="L9" s="23">
        <f t="shared" si="2"/>
        <v>0.87852112676056349</v>
      </c>
      <c r="M9" s="23">
        <f t="shared" si="2"/>
        <v>0.90398818316100438</v>
      </c>
      <c r="N9" s="23">
        <f t="shared" si="2"/>
        <v>0.87866876310272546</v>
      </c>
    </row>
    <row r="10" spans="1:16" s="2" customFormat="1" ht="17.399999999999999" customHeight="1" x14ac:dyDescent="0.25">
      <c r="A10" s="16" t="s">
        <v>25</v>
      </c>
      <c r="B10" s="21">
        <f t="shared" ref="B10:M10" si="3">SUM(B11:B27)</f>
        <v>-0.9700000000000002</v>
      </c>
      <c r="C10" s="5">
        <f t="shared" si="3"/>
        <v>6.2899999999999991</v>
      </c>
      <c r="D10" s="5">
        <f t="shared" si="3"/>
        <v>4.5</v>
      </c>
      <c r="E10" s="5">
        <f t="shared" si="3"/>
        <v>3</v>
      </c>
      <c r="F10" s="5">
        <f t="shared" si="3"/>
        <v>3.02</v>
      </c>
      <c r="G10" s="5">
        <f t="shared" si="3"/>
        <v>2.56</v>
      </c>
      <c r="H10" s="5">
        <f t="shared" si="3"/>
        <v>1.9400000000000004</v>
      </c>
      <c r="I10" s="5">
        <f t="shared" si="3"/>
        <v>2.17</v>
      </c>
      <c r="J10" s="5">
        <f t="shared" si="3"/>
        <v>1.5499999999999998</v>
      </c>
      <c r="K10" s="5">
        <f t="shared" si="3"/>
        <v>5.21</v>
      </c>
      <c r="L10" s="5">
        <f t="shared" si="3"/>
        <v>2.77</v>
      </c>
      <c r="M10" s="5">
        <f t="shared" si="3"/>
        <v>1.54</v>
      </c>
      <c r="N10" s="5">
        <f t="shared" si="0"/>
        <v>33.58</v>
      </c>
    </row>
    <row r="11" spans="1:16" s="2" customFormat="1" ht="17.399999999999999" customHeight="1" outlineLevel="1" x14ac:dyDescent="0.25">
      <c r="A11" s="11" t="s">
        <v>27</v>
      </c>
      <c r="B11" s="7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>
        <f t="shared" si="0"/>
        <v>0</v>
      </c>
    </row>
    <row r="12" spans="1:16" s="2" customFormat="1" ht="17.399999999999999" customHeight="1" outlineLevel="1" x14ac:dyDescent="0.25">
      <c r="A12" s="11" t="s">
        <v>28</v>
      </c>
      <c r="B12" s="7">
        <v>0.35</v>
      </c>
      <c r="C12" s="4">
        <v>0.35</v>
      </c>
      <c r="D12" s="4">
        <v>0.53</v>
      </c>
      <c r="E12" s="4">
        <v>0.43</v>
      </c>
      <c r="F12" s="4">
        <v>0.43</v>
      </c>
      <c r="G12" s="4">
        <v>0.38</v>
      </c>
      <c r="H12" s="4">
        <v>0.33</v>
      </c>
      <c r="I12" s="4">
        <v>0.38</v>
      </c>
      <c r="J12" s="4">
        <v>0.51</v>
      </c>
      <c r="K12" s="4">
        <v>0.83</v>
      </c>
      <c r="L12" s="4">
        <v>1.07</v>
      </c>
      <c r="M12" s="4">
        <v>0.13</v>
      </c>
      <c r="N12" s="5">
        <f t="shared" si="0"/>
        <v>5.72</v>
      </c>
    </row>
    <row r="13" spans="1:16" s="2" customFormat="1" ht="17.399999999999999" customHeight="1" outlineLevel="1" x14ac:dyDescent="0.25">
      <c r="A13" s="11" t="s">
        <v>29</v>
      </c>
      <c r="B13" s="7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5">
        <f t="shared" si="0"/>
        <v>0</v>
      </c>
    </row>
    <row r="14" spans="1:16" s="2" customFormat="1" ht="17.399999999999999" customHeight="1" outlineLevel="1" x14ac:dyDescent="0.25">
      <c r="A14" s="11" t="s">
        <v>30</v>
      </c>
      <c r="B14" s="7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5">
        <f t="shared" si="0"/>
        <v>0</v>
      </c>
    </row>
    <row r="15" spans="1:16" s="2" customFormat="1" ht="17.399999999999999" customHeight="1" outlineLevel="1" x14ac:dyDescent="0.25">
      <c r="A15" s="11" t="s">
        <v>31</v>
      </c>
      <c r="B15" s="7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5">
        <f t="shared" si="0"/>
        <v>0</v>
      </c>
    </row>
    <row r="16" spans="1:16" s="2" customFormat="1" ht="17.399999999999999" customHeight="1" outlineLevel="1" x14ac:dyDescent="0.25">
      <c r="A16" s="11" t="s">
        <v>32</v>
      </c>
      <c r="B16" s="7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>
        <f t="shared" si="0"/>
        <v>0</v>
      </c>
    </row>
    <row r="17" spans="1:14" s="2" customFormat="1" ht="17.399999999999999" customHeight="1" outlineLevel="1" x14ac:dyDescent="0.25">
      <c r="A17" s="11" t="s">
        <v>33</v>
      </c>
      <c r="B17" s="7"/>
      <c r="C17" s="4"/>
      <c r="D17" s="4">
        <v>0.55000000000000004</v>
      </c>
      <c r="E17" s="4">
        <v>0.69</v>
      </c>
      <c r="F17" s="4"/>
      <c r="G17" s="4"/>
      <c r="H17" s="4"/>
      <c r="I17" s="4"/>
      <c r="J17" s="4"/>
      <c r="K17" s="4"/>
      <c r="L17" s="4"/>
      <c r="M17" s="4"/>
      <c r="N17" s="5">
        <f t="shared" si="0"/>
        <v>1.24</v>
      </c>
    </row>
    <row r="18" spans="1:14" s="2" customFormat="1" ht="17.399999999999999" customHeight="1" outlineLevel="1" x14ac:dyDescent="0.25">
      <c r="A18" s="11" t="s">
        <v>34</v>
      </c>
      <c r="B18" s="7">
        <v>0.88</v>
      </c>
      <c r="C18" s="4">
        <v>0.8</v>
      </c>
      <c r="D18" s="4">
        <v>1.72</v>
      </c>
      <c r="E18" s="4">
        <v>1.03</v>
      </c>
      <c r="F18" s="4">
        <v>0.84</v>
      </c>
      <c r="G18" s="4">
        <v>0.61</v>
      </c>
      <c r="H18" s="4">
        <v>0.54</v>
      </c>
      <c r="I18" s="4">
        <v>0.67</v>
      </c>
      <c r="J18" s="4">
        <v>0.42</v>
      </c>
      <c r="K18" s="4">
        <v>0.57999999999999996</v>
      </c>
      <c r="L18" s="4">
        <v>0.74</v>
      </c>
      <c r="M18" s="4">
        <v>0.45</v>
      </c>
      <c r="N18" s="5">
        <f t="shared" si="0"/>
        <v>9.2799999999999994</v>
      </c>
    </row>
    <row r="19" spans="1:14" s="2" customFormat="1" ht="17.399999999999999" customHeight="1" outlineLevel="1" x14ac:dyDescent="0.25">
      <c r="A19" s="11" t="s">
        <v>35</v>
      </c>
      <c r="B19" s="7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>
        <f t="shared" si="0"/>
        <v>0</v>
      </c>
    </row>
    <row r="20" spans="1:14" s="2" customFormat="1" ht="17.399999999999999" customHeight="1" outlineLevel="1" x14ac:dyDescent="0.25">
      <c r="A20" s="11" t="s">
        <v>36</v>
      </c>
      <c r="B20" s="7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>
        <f t="shared" si="0"/>
        <v>0</v>
      </c>
    </row>
    <row r="21" spans="1:14" s="2" customFormat="1" ht="17.399999999999999" customHeight="1" outlineLevel="1" x14ac:dyDescent="0.25">
      <c r="A21" s="11" t="s">
        <v>37</v>
      </c>
      <c r="B21" s="7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5">
        <f t="shared" si="0"/>
        <v>0</v>
      </c>
    </row>
    <row r="22" spans="1:14" s="2" customFormat="1" ht="17.399999999999999" customHeight="1" outlineLevel="1" x14ac:dyDescent="0.25">
      <c r="A22" s="11" t="s">
        <v>38</v>
      </c>
      <c r="B22" s="7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5">
        <f t="shared" si="0"/>
        <v>0</v>
      </c>
    </row>
    <row r="23" spans="1:14" s="2" customFormat="1" ht="17.399999999999999" customHeight="1" outlineLevel="1" x14ac:dyDescent="0.25">
      <c r="A23" s="11" t="s">
        <v>3</v>
      </c>
      <c r="B23" s="7">
        <v>-2.2000000000000002</v>
      </c>
      <c r="C23" s="4">
        <v>5.14</v>
      </c>
      <c r="D23" s="4">
        <v>1.7</v>
      </c>
      <c r="E23" s="4">
        <v>0.85</v>
      </c>
      <c r="F23" s="4">
        <v>1.64</v>
      </c>
      <c r="G23" s="4">
        <v>1.57</v>
      </c>
      <c r="H23" s="4">
        <v>0.93</v>
      </c>
      <c r="I23" s="4">
        <v>1.04</v>
      </c>
      <c r="J23" s="4">
        <v>0.62</v>
      </c>
      <c r="K23" s="4">
        <v>3.77</v>
      </c>
      <c r="L23" s="4">
        <v>0.84</v>
      </c>
      <c r="M23" s="4">
        <v>0.96</v>
      </c>
      <c r="N23" s="5">
        <f t="shared" si="0"/>
        <v>16.859999999999996</v>
      </c>
    </row>
    <row r="24" spans="1:14" s="2" customFormat="1" ht="17.399999999999999" customHeight="1" outlineLevel="1" x14ac:dyDescent="0.25">
      <c r="A24" s="11" t="s">
        <v>39</v>
      </c>
      <c r="B24" s="7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5">
        <f t="shared" si="0"/>
        <v>0</v>
      </c>
    </row>
    <row r="25" spans="1:14" s="2" customFormat="1" ht="17.399999999999999" customHeight="1" outlineLevel="1" x14ac:dyDescent="0.25">
      <c r="A25" s="11" t="s">
        <v>40</v>
      </c>
      <c r="B25" s="7"/>
      <c r="C25" s="4"/>
      <c r="D25" s="4"/>
      <c r="E25" s="4"/>
      <c r="F25" s="4">
        <v>0.11</v>
      </c>
      <c r="G25" s="4"/>
      <c r="H25" s="4">
        <v>0.14000000000000001</v>
      </c>
      <c r="I25" s="4">
        <v>0.08</v>
      </c>
      <c r="J25" s="4"/>
      <c r="K25" s="4">
        <v>0.03</v>
      </c>
      <c r="L25" s="4">
        <v>0.12</v>
      </c>
      <c r="M25" s="4"/>
      <c r="N25" s="5">
        <f t="shared" si="0"/>
        <v>0.48</v>
      </c>
    </row>
    <row r="26" spans="1:14" s="2" customFormat="1" ht="17.399999999999999" customHeight="1" outlineLevel="1" x14ac:dyDescent="0.25">
      <c r="A26" s="11" t="s">
        <v>41</v>
      </c>
      <c r="B26" s="7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/>
    </row>
    <row r="27" spans="1:14" s="2" customFormat="1" ht="17.399999999999999" customHeight="1" outlineLevel="1" x14ac:dyDescent="0.25">
      <c r="A27" s="11" t="s">
        <v>42</v>
      </c>
      <c r="B27" s="7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>
        <f t="shared" si="0"/>
        <v>0</v>
      </c>
    </row>
    <row r="28" spans="1:14" s="2" customFormat="1" ht="17.399999999999999" customHeight="1" x14ac:dyDescent="0.25">
      <c r="A28" s="15" t="s">
        <v>53</v>
      </c>
      <c r="B28" s="21">
        <f t="shared" ref="B28:M28" si="4">B8-B10</f>
        <v>9.48</v>
      </c>
      <c r="C28" s="5">
        <f t="shared" si="4"/>
        <v>1.1200000000000019</v>
      </c>
      <c r="D28" s="5">
        <f t="shared" si="4"/>
        <v>7.25</v>
      </c>
      <c r="E28" s="5">
        <f t="shared" si="4"/>
        <v>6.6499999999999986</v>
      </c>
      <c r="F28" s="5">
        <f t="shared" si="4"/>
        <v>6.59</v>
      </c>
      <c r="G28" s="5">
        <f t="shared" si="4"/>
        <v>4.7899999999999991</v>
      </c>
      <c r="H28" s="5">
        <f t="shared" si="4"/>
        <v>6.3199999999999994</v>
      </c>
      <c r="I28" s="5">
        <f t="shared" si="4"/>
        <v>5.7400000000000011</v>
      </c>
      <c r="J28" s="5">
        <f t="shared" si="4"/>
        <v>4.87</v>
      </c>
      <c r="K28" s="5">
        <f t="shared" si="4"/>
        <v>2.41</v>
      </c>
      <c r="L28" s="5">
        <f t="shared" si="4"/>
        <v>7.2100000000000009</v>
      </c>
      <c r="M28" s="5">
        <f t="shared" si="4"/>
        <v>4.5799999999999992</v>
      </c>
      <c r="N28" s="5">
        <f t="shared" si="0"/>
        <v>67.010000000000005</v>
      </c>
    </row>
    <row r="29" spans="1:14" s="2" customFormat="1" ht="17.399999999999999" customHeight="1" x14ac:dyDescent="0.25">
      <c r="A29" s="16" t="s">
        <v>26</v>
      </c>
      <c r="B29" s="21">
        <f>SUM(B30:B45)</f>
        <v>0</v>
      </c>
      <c r="C29" s="5">
        <f t="shared" ref="C29:M29" si="5">SUM(C30:C45)</f>
        <v>0.02</v>
      </c>
      <c r="D29" s="5">
        <f t="shared" si="5"/>
        <v>0</v>
      </c>
      <c r="E29" s="5">
        <f t="shared" si="5"/>
        <v>0.13</v>
      </c>
      <c r="F29" s="5">
        <f t="shared" si="5"/>
        <v>0.05</v>
      </c>
      <c r="G29" s="5">
        <f t="shared" si="5"/>
        <v>0.01</v>
      </c>
      <c r="H29" s="5">
        <f t="shared" si="5"/>
        <v>0.01</v>
      </c>
      <c r="I29" s="5">
        <f t="shared" si="5"/>
        <v>0</v>
      </c>
      <c r="J29" s="5">
        <f t="shared" si="5"/>
        <v>0</v>
      </c>
      <c r="K29" s="5">
        <f t="shared" si="5"/>
        <v>0</v>
      </c>
      <c r="L29" s="5">
        <f t="shared" si="5"/>
        <v>0</v>
      </c>
      <c r="M29" s="5">
        <f t="shared" si="5"/>
        <v>0</v>
      </c>
      <c r="N29" s="5">
        <f t="shared" si="0"/>
        <v>0.22000000000000003</v>
      </c>
    </row>
    <row r="30" spans="1:14" s="2" customFormat="1" ht="17.399999999999999" customHeight="1" outlineLevel="1" x14ac:dyDescent="0.25">
      <c r="A30" s="11" t="s">
        <v>43</v>
      </c>
      <c r="B30" s="7"/>
      <c r="C30" s="4">
        <v>0.02</v>
      </c>
      <c r="D30" s="4"/>
      <c r="E30" s="4">
        <v>0.13</v>
      </c>
      <c r="F30" s="4">
        <v>0.05</v>
      </c>
      <c r="G30" s="4">
        <v>0.01</v>
      </c>
      <c r="H30" s="4">
        <v>0.01</v>
      </c>
      <c r="I30" s="4"/>
      <c r="J30" s="4"/>
      <c r="K30" s="4"/>
      <c r="L30" s="4"/>
      <c r="M30" s="4"/>
      <c r="N30" s="5">
        <f t="shared" si="0"/>
        <v>0.22000000000000003</v>
      </c>
    </row>
    <row r="31" spans="1:14" s="2" customFormat="1" ht="17.399999999999999" customHeight="1" outlineLevel="1" x14ac:dyDescent="0.25">
      <c r="A31" s="11" t="s">
        <v>44</v>
      </c>
      <c r="B31" s="7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5">
        <f t="shared" si="0"/>
        <v>0</v>
      </c>
    </row>
    <row r="32" spans="1:14" s="2" customFormat="1" ht="17.399999999999999" customHeight="1" outlineLevel="1" x14ac:dyDescent="0.25">
      <c r="A32" s="11" t="s">
        <v>45</v>
      </c>
      <c r="B32" s="7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5">
        <f t="shared" si="0"/>
        <v>0</v>
      </c>
    </row>
    <row r="33" spans="1:14" s="2" customFormat="1" ht="17.399999999999999" customHeight="1" outlineLevel="1" x14ac:dyDescent="0.25">
      <c r="A33" s="11" t="s">
        <v>30</v>
      </c>
      <c r="B33" s="7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5">
        <f t="shared" si="0"/>
        <v>0</v>
      </c>
    </row>
    <row r="34" spans="1:14" s="2" customFormat="1" ht="17.399999999999999" customHeight="1" outlineLevel="1" x14ac:dyDescent="0.25">
      <c r="A34" s="11" t="s">
        <v>46</v>
      </c>
      <c r="B34" s="7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5">
        <f t="shared" si="0"/>
        <v>0</v>
      </c>
    </row>
    <row r="35" spans="1:14" s="2" customFormat="1" ht="17.399999999999999" customHeight="1" outlineLevel="1" x14ac:dyDescent="0.25">
      <c r="A35" s="11" t="s">
        <v>47</v>
      </c>
      <c r="B35" s="7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5">
        <f t="shared" si="0"/>
        <v>0</v>
      </c>
    </row>
    <row r="36" spans="1:14" s="2" customFormat="1" ht="17.399999999999999" customHeight="1" outlineLevel="1" x14ac:dyDescent="0.25">
      <c r="A36" s="11" t="s">
        <v>2</v>
      </c>
      <c r="B36" s="7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">
        <f t="shared" si="0"/>
        <v>0</v>
      </c>
    </row>
    <row r="37" spans="1:14" s="2" customFormat="1" ht="17.399999999999999" customHeight="1" outlineLevel="1" x14ac:dyDescent="0.25">
      <c r="A37" s="11" t="s">
        <v>48</v>
      </c>
      <c r="B37" s="7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>
        <f t="shared" si="0"/>
        <v>0</v>
      </c>
    </row>
    <row r="38" spans="1:14" s="2" customFormat="1" ht="17.399999999999999" customHeight="1" outlineLevel="1" x14ac:dyDescent="0.25">
      <c r="A38" s="11" t="s">
        <v>49</v>
      </c>
      <c r="B38" s="7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5">
        <f t="shared" si="0"/>
        <v>0</v>
      </c>
    </row>
    <row r="39" spans="1:14" s="2" customFormat="1" ht="17.399999999999999" customHeight="1" outlineLevel="1" x14ac:dyDescent="0.25">
      <c r="A39" s="11" t="s">
        <v>50</v>
      </c>
      <c r="B39" s="7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5">
        <f t="shared" si="0"/>
        <v>0</v>
      </c>
    </row>
    <row r="40" spans="1:14" s="2" customFormat="1" ht="17.399999999999999" customHeight="1" outlineLevel="1" x14ac:dyDescent="0.25">
      <c r="A40" s="11" t="s">
        <v>51</v>
      </c>
      <c r="B40" s="7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5">
        <f t="shared" si="0"/>
        <v>0</v>
      </c>
    </row>
    <row r="41" spans="1:14" s="2" customFormat="1" ht="17.399999999999999" customHeight="1" outlineLevel="1" x14ac:dyDescent="0.25">
      <c r="A41" s="11" t="s">
        <v>38</v>
      </c>
      <c r="B41" s="7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5">
        <f t="shared" si="0"/>
        <v>0</v>
      </c>
    </row>
    <row r="42" spans="1:14" s="2" customFormat="1" ht="17.399999999999999" customHeight="1" outlineLevel="1" x14ac:dyDescent="0.25">
      <c r="A42" s="11" t="s">
        <v>3</v>
      </c>
      <c r="B42" s="7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5">
        <f t="shared" si="0"/>
        <v>0</v>
      </c>
    </row>
    <row r="43" spans="1:14" s="2" customFormat="1" ht="17.399999999999999" customHeight="1" outlineLevel="1" x14ac:dyDescent="0.25">
      <c r="A43" s="11" t="s">
        <v>39</v>
      </c>
      <c r="B43" s="7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5">
        <f t="shared" si="0"/>
        <v>0</v>
      </c>
    </row>
    <row r="44" spans="1:14" s="2" customFormat="1" ht="17.399999999999999" customHeight="1" outlineLevel="1" x14ac:dyDescent="0.25">
      <c r="A44" s="11" t="s">
        <v>40</v>
      </c>
      <c r="B44" s="7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5">
        <f t="shared" si="0"/>
        <v>0</v>
      </c>
    </row>
    <row r="45" spans="1:14" s="2" customFormat="1" ht="17.399999999999999" customHeight="1" outlineLevel="1" x14ac:dyDescent="0.25">
      <c r="A45" s="11" t="s">
        <v>52</v>
      </c>
      <c r="B45" s="7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5">
        <f t="shared" si="0"/>
        <v>0</v>
      </c>
    </row>
    <row r="46" spans="1:14" ht="17.100000000000001" customHeight="1" thickBot="1" x14ac:dyDescent="0.3">
      <c r="A46" s="18" t="s">
        <v>4</v>
      </c>
      <c r="B46" s="8">
        <f>B28-B29</f>
        <v>9.48</v>
      </c>
      <c r="C46" s="6">
        <f t="shared" ref="C46:M46" si="6">C28-C29</f>
        <v>1.1000000000000019</v>
      </c>
      <c r="D46" s="6">
        <f t="shared" si="6"/>
        <v>7.25</v>
      </c>
      <c r="E46" s="6">
        <f t="shared" si="6"/>
        <v>6.5199999999999987</v>
      </c>
      <c r="F46" s="6">
        <f t="shared" si="6"/>
        <v>6.54</v>
      </c>
      <c r="G46" s="6">
        <f t="shared" si="6"/>
        <v>4.7799999999999994</v>
      </c>
      <c r="H46" s="6">
        <f t="shared" si="6"/>
        <v>6.31</v>
      </c>
      <c r="I46" s="6">
        <f t="shared" si="6"/>
        <v>5.7400000000000011</v>
      </c>
      <c r="J46" s="6">
        <f t="shared" si="6"/>
        <v>4.87</v>
      </c>
      <c r="K46" s="6">
        <f t="shared" si="6"/>
        <v>2.41</v>
      </c>
      <c r="L46" s="6">
        <f t="shared" si="6"/>
        <v>7.2100000000000009</v>
      </c>
      <c r="M46" s="6">
        <f t="shared" si="6"/>
        <v>4.5799999999999992</v>
      </c>
      <c r="N46" s="6">
        <f t="shared" si="0"/>
        <v>66.790000000000006</v>
      </c>
    </row>
  </sheetData>
  <phoneticPr fontId="2" type="noConversion"/>
  <hyperlinks>
    <hyperlink ref="C1" location="目录!A1" display="返回首页"/>
  </hyperlinks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自然堂电商</vt:lpstr>
      <vt:lpstr>植物智慧电商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李娟</dc:creator>
  <cp:lastModifiedBy>ReshapeData</cp:lastModifiedBy>
  <dcterms:created xsi:type="dcterms:W3CDTF">2015-06-05T18:19:34Z</dcterms:created>
  <dcterms:modified xsi:type="dcterms:W3CDTF">2021-06-21T03:49:20Z</dcterms:modified>
</cp:coreProperties>
</file>