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00" windowHeight="9240" activeTab="1"/>
  </bookViews>
  <sheets>
    <sheet name="ASSASSINA" sheetId="14" r:id="rId1"/>
    <sheet name="COMO" sheetId="15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5" i="15" l="1"/>
  <c r="N44" i="15"/>
  <c r="N43" i="15"/>
  <c r="N42" i="15"/>
  <c r="N41" i="15"/>
  <c r="N40" i="15"/>
  <c r="I40" i="15"/>
  <c r="N39" i="15"/>
  <c r="N38" i="15"/>
  <c r="N37" i="15"/>
  <c r="N36" i="15"/>
  <c r="N35" i="15"/>
  <c r="N34" i="15"/>
  <c r="N33" i="15"/>
  <c r="N32" i="15"/>
  <c r="N31" i="15"/>
  <c r="I30" i="15"/>
  <c r="N30" i="15" s="1"/>
  <c r="M29" i="15"/>
  <c r="L29" i="15"/>
  <c r="K29" i="15"/>
  <c r="J29" i="15"/>
  <c r="I29" i="15"/>
  <c r="H29" i="15"/>
  <c r="G29" i="15"/>
  <c r="F29" i="15"/>
  <c r="E29" i="15"/>
  <c r="D29" i="15"/>
  <c r="C29" i="15"/>
  <c r="N29" i="15" s="1"/>
  <c r="B29" i="15"/>
  <c r="K28" i="15"/>
  <c r="K46" i="15" s="1"/>
  <c r="I28" i="15"/>
  <c r="I46" i="15" s="1"/>
  <c r="H28" i="15"/>
  <c r="H46" i="15" s="1"/>
  <c r="F28" i="15"/>
  <c r="F46" i="15" s="1"/>
  <c r="C28" i="15"/>
  <c r="C46" i="15" s="1"/>
  <c r="N27" i="15"/>
  <c r="N26" i="15"/>
  <c r="N25" i="15"/>
  <c r="N24" i="15"/>
  <c r="N23" i="15"/>
  <c r="N22" i="15"/>
  <c r="N21" i="15"/>
  <c r="I21" i="15"/>
  <c r="N20" i="15"/>
  <c r="N19" i="15"/>
  <c r="N18" i="15"/>
  <c r="N17" i="15"/>
  <c r="N16" i="15"/>
  <c r="N15" i="15"/>
  <c r="N14" i="15"/>
  <c r="N13" i="15"/>
  <c r="N12" i="15"/>
  <c r="N11" i="15"/>
  <c r="M10" i="15"/>
  <c r="L10" i="15"/>
  <c r="L28" i="15" s="1"/>
  <c r="L46" i="15" s="1"/>
  <c r="K10" i="15"/>
  <c r="J10" i="15"/>
  <c r="I10" i="15"/>
  <c r="H10" i="15"/>
  <c r="G10" i="15"/>
  <c r="F10" i="15"/>
  <c r="E10" i="15"/>
  <c r="D10" i="15"/>
  <c r="C10" i="15"/>
  <c r="B10" i="15"/>
  <c r="B28" i="15" s="1"/>
  <c r="M9" i="15"/>
  <c r="L9" i="15"/>
  <c r="K9" i="15"/>
  <c r="E9" i="15"/>
  <c r="D9" i="15"/>
  <c r="C9" i="15"/>
  <c r="B9" i="15"/>
  <c r="M8" i="15"/>
  <c r="M28" i="15" s="1"/>
  <c r="M46" i="15" s="1"/>
  <c r="J8" i="15"/>
  <c r="J28" i="15" s="1"/>
  <c r="J46" i="15" s="1"/>
  <c r="I8" i="15"/>
  <c r="I9" i="15" s="1"/>
  <c r="H8" i="15"/>
  <c r="H9" i="15" s="1"/>
  <c r="G8" i="15"/>
  <c r="G28" i="15" s="1"/>
  <c r="G46" i="15" s="1"/>
  <c r="F8" i="15"/>
  <c r="F9" i="15" s="1"/>
  <c r="E8" i="15"/>
  <c r="E28" i="15" s="1"/>
  <c r="E46" i="15" s="1"/>
  <c r="D8" i="15"/>
  <c r="D28" i="15" s="1"/>
  <c r="D46" i="15" s="1"/>
  <c r="C8" i="15"/>
  <c r="N8" i="15" s="1"/>
  <c r="N9" i="15" s="1"/>
  <c r="N7" i="15"/>
  <c r="N6" i="15"/>
  <c r="M5" i="15"/>
  <c r="M4" i="15" s="1"/>
  <c r="I5" i="15"/>
  <c r="I4" i="15" s="1"/>
  <c r="H5" i="15"/>
  <c r="G5" i="15"/>
  <c r="N3" i="15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N29" i="14" s="1"/>
  <c r="G27" i="14"/>
  <c r="N27" i="14" s="1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M12" i="14"/>
  <c r="N12" i="14" s="1"/>
  <c r="N11" i="14"/>
  <c r="M10" i="14"/>
  <c r="M28" i="14" s="1"/>
  <c r="M46" i="14" s="1"/>
  <c r="L10" i="14"/>
  <c r="L28" i="14" s="1"/>
  <c r="L46" i="14" s="1"/>
  <c r="K10" i="14"/>
  <c r="K28" i="14" s="1"/>
  <c r="K46" i="14" s="1"/>
  <c r="J10" i="14"/>
  <c r="I10" i="14"/>
  <c r="H10" i="14"/>
  <c r="G10" i="14"/>
  <c r="F10" i="14"/>
  <c r="E10" i="14"/>
  <c r="N10" i="14" s="1"/>
  <c r="D10" i="14"/>
  <c r="C10" i="14"/>
  <c r="B10" i="14"/>
  <c r="B28" i="14" s="1"/>
  <c r="M9" i="14"/>
  <c r="L9" i="14"/>
  <c r="K9" i="14"/>
  <c r="J9" i="14"/>
  <c r="D9" i="14"/>
  <c r="C9" i="14"/>
  <c r="B9" i="14"/>
  <c r="M8" i="14"/>
  <c r="J8" i="14"/>
  <c r="J28" i="14" s="1"/>
  <c r="J46" i="14" s="1"/>
  <c r="I8" i="14"/>
  <c r="I9" i="14" s="1"/>
  <c r="H8" i="14"/>
  <c r="H9" i="14" s="1"/>
  <c r="G8" i="14"/>
  <c r="G9" i="14" s="1"/>
  <c r="F8" i="14"/>
  <c r="F9" i="14" s="1"/>
  <c r="E8" i="14"/>
  <c r="E9" i="14" s="1"/>
  <c r="D8" i="14"/>
  <c r="D28" i="14" s="1"/>
  <c r="D46" i="14" s="1"/>
  <c r="C8" i="14"/>
  <c r="N8" i="14" s="1"/>
  <c r="N9" i="14" s="1"/>
  <c r="N7" i="14"/>
  <c r="N6" i="14"/>
  <c r="M5" i="14"/>
  <c r="M4" i="14" s="1"/>
  <c r="I5" i="14"/>
  <c r="I4" i="14" s="1"/>
  <c r="N4" i="14" s="1"/>
  <c r="N3" i="14"/>
  <c r="B46" i="15" l="1"/>
  <c r="N46" i="15" s="1"/>
  <c r="N28" i="15"/>
  <c r="N4" i="15"/>
  <c r="N5" i="15"/>
  <c r="G9" i="15"/>
  <c r="J9" i="15"/>
  <c r="N10" i="15"/>
  <c r="B46" i="14"/>
  <c r="E28" i="14"/>
  <c r="E46" i="14" s="1"/>
  <c r="F28" i="14"/>
  <c r="F46" i="14" s="1"/>
  <c r="G28" i="14"/>
  <c r="G46" i="14" s="1"/>
  <c r="N5" i="14"/>
  <c r="H28" i="14"/>
  <c r="H46" i="14" s="1"/>
  <c r="I28" i="14"/>
  <c r="I46" i="14" s="1"/>
  <c r="C28" i="14"/>
  <c r="C46" i="14" s="1"/>
  <c r="N28" i="14" l="1"/>
  <c r="N46" i="14"/>
</calcChain>
</file>

<file path=xl/sharedStrings.xml><?xml version="1.0" encoding="utf-8"?>
<sst xmlns="http://schemas.openxmlformats.org/spreadsheetml/2006/main" count="118" uniqueCount="55">
  <si>
    <t>一、零售原价金额</t>
  </si>
  <si>
    <t>二、公司零售额</t>
  </si>
  <si>
    <t>7、公关费</t>
  </si>
  <si>
    <t>13、仓储物流费</t>
  </si>
  <si>
    <t>销售利润</t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</si>
  <si>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</si>
  <si>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</si>
  <si>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</si>
  <si>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</si>
  <si>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</si>
  <si>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</si>
  <si>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</si>
  <si>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</si>
  <si>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</si>
  <si>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</si>
  <si>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</si>
  <si>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</si>
  <si>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  <phoneticPr fontId="2" type="noConversion"/>
  </si>
  <si>
    <t>销售毛利率</t>
    <phoneticPr fontId="2" type="noConversion"/>
  </si>
  <si>
    <t>利润表-美素美妆渠道</t>
    <phoneticPr fontId="2" type="noConversion"/>
  </si>
  <si>
    <t>利润表-美素商超渠道</t>
    <phoneticPr fontId="2" type="noConversion"/>
  </si>
  <si>
    <t>三、回款</t>
    <phoneticPr fontId="2" type="noConversion"/>
  </si>
  <si>
    <t>四、营业收入（净收入）</t>
    <phoneticPr fontId="2" type="noConversion"/>
  </si>
  <si>
    <t>五、营业成本（净成本）</t>
    <phoneticPr fontId="2" type="noConversion"/>
  </si>
  <si>
    <t>六、销售毛利</t>
    <phoneticPr fontId="2" type="noConversion"/>
  </si>
  <si>
    <t>七、销售费用-渠道费用</t>
    <phoneticPr fontId="2" type="noConversion"/>
  </si>
  <si>
    <t>八、销售费用-市场费用</t>
    <phoneticPr fontId="2" type="noConversion"/>
  </si>
  <si>
    <t>1、折扣折让、货补费用</t>
  </si>
  <si>
    <t>2、物料配赠费用</t>
  </si>
  <si>
    <t>3、广告费</t>
  </si>
  <si>
    <t>4、CRM费用</t>
  </si>
  <si>
    <t>5、创意咨询服务</t>
  </si>
  <si>
    <t>6、市场调研费</t>
  </si>
  <si>
    <t>7、促销费</t>
  </si>
  <si>
    <t>8、渠道建设费</t>
  </si>
  <si>
    <t>9、渠道发展费</t>
  </si>
  <si>
    <t>10、BA劳务费用</t>
  </si>
  <si>
    <t>11、人资费（减掉BA劳务费）</t>
  </si>
  <si>
    <t>12、培训和会议</t>
  </si>
  <si>
    <t>14、长期待摊、折旧费用</t>
  </si>
  <si>
    <t>15、信息系统维护费</t>
  </si>
  <si>
    <t>16、市场秩序维护费</t>
  </si>
  <si>
    <t>17、办公费</t>
  </si>
  <si>
    <t>1、广告费</t>
  </si>
  <si>
    <t>2、广告劳务费</t>
  </si>
  <si>
    <t>3、广告制作费</t>
  </si>
  <si>
    <t>5、创新营销费</t>
  </si>
  <si>
    <t>6、创意咨询服务</t>
  </si>
  <si>
    <t>8、市场调研费</t>
  </si>
  <si>
    <t>9、促销费</t>
  </si>
  <si>
    <t>10、渠道建设费</t>
  </si>
  <si>
    <t>11、人资费</t>
  </si>
  <si>
    <t>16、办公费</t>
  </si>
  <si>
    <t>渠道利润</t>
  </si>
  <si>
    <t>报表项目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</si>
</sst>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 * #,##0_ ;_ * \-#,##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9"/>
      <color rgb="FF0070C0"/>
      <name val="等线"/>
      <family val="3"/>
      <charset val="134"/>
      <scheme val="minor"/>
    </font>
    <font>
      <sz val="10.5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-0.249977111117893"/>
      </top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177" fontId="0" fillId="0" borderId="1" xfId="1" applyNumberFormat="1" applyFont="1" applyBorder="1" applyAlignment="1">
      <alignment vertical="center"/>
    </xf>
    <xf numFmtId="177" fontId="0" fillId="2" borderId="1" xfId="1" applyNumberFormat="1" applyFont="1" applyFill="1" applyBorder="1" applyAlignment="1">
      <alignment vertical="center"/>
    </xf>
    <xf numFmtId="177" fontId="0" fillId="2" borderId="3" xfId="1" applyNumberFormat="1" applyFont="1" applyFill="1" applyBorder="1" applyAlignment="1">
      <alignment vertical="center"/>
    </xf>
    <xf numFmtId="177" fontId="0" fillId="0" borderId="5" xfId="1" applyNumberFormat="1" applyFont="1" applyBorder="1" applyAlignment="1">
      <alignment vertical="center"/>
    </xf>
    <xf numFmtId="177" fontId="0" fillId="2" borderId="6" xfId="1" applyNumberFormat="1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left" vertical="center" indent="2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0" fillId="2" borderId="8" xfId="0" applyFont="1" applyFill="1" applyBorder="1" applyAlignment="1">
      <alignment horizontal="left" vertical="center" indent="2"/>
    </xf>
    <xf numFmtId="0" fontId="0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 indent="2"/>
    </xf>
    <xf numFmtId="0" fontId="0" fillId="2" borderId="9" xfId="0" applyFont="1" applyFill="1" applyBorder="1" applyAlignment="1">
      <alignment horizontal="left" vertical="center" indent="2"/>
    </xf>
    <xf numFmtId="176" fontId="7" fillId="0" borderId="10" xfId="1" applyFont="1" applyBorder="1">
      <alignment vertical="center"/>
    </xf>
    <xf numFmtId="176" fontId="7" fillId="0" borderId="0" xfId="1" applyFont="1" applyBorder="1">
      <alignment vertical="center"/>
    </xf>
    <xf numFmtId="177" fontId="0" fillId="2" borderId="5" xfId="1" applyNumberFormat="1" applyFont="1" applyFill="1" applyBorder="1" applyAlignment="1">
      <alignment vertical="center"/>
    </xf>
    <xf numFmtId="9" fontId="6" fillId="2" borderId="5" xfId="2" applyFont="1" applyFill="1" applyBorder="1" applyAlignment="1">
      <alignment vertical="center"/>
    </xf>
    <xf numFmtId="9" fontId="6" fillId="2" borderId="1" xfId="2" applyFont="1" applyFill="1" applyBorder="1" applyAlignment="1">
      <alignment vertical="center"/>
    </xf>
    <xf numFmtId="9" fontId="6" fillId="2" borderId="1" xfId="2" applyNumberFormat="1" applyFont="1" applyFill="1" applyBorder="1" applyAlignment="1">
      <alignment vertical="center"/>
    </xf>
    <xf numFmtId="177" fontId="0" fillId="0" borderId="1" xfId="1" applyNumberFormat="1" applyFont="1" applyBorder="1" applyAlignment="1">
      <alignment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CCECFF"/>
      <color rgb="FF333399"/>
      <color rgb="FFFF99FF"/>
      <color rgb="FFFF99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CCFF"/>
    <outlinePr summaryBelow="0"/>
  </sheetPr>
  <dimension ref="A1:AA46"/>
  <sheetViews>
    <sheetView workbookViewId="0">
      <pane xSplit="1" ySplit="2" topLeftCell="B21" activePane="bottomRight" state="frozen"/>
      <selection activeCell="O10" sqref="O10"/>
      <selection pane="topRight" activeCell="O10" sqref="O10"/>
      <selection pane="bottomLeft" activeCell="O10" sqref="O10"/>
      <selection pane="bottomRight" activeCell="B3" sqref="B3:N46"/>
    </sheetView>
  </sheetViews>
  <sheetFormatPr defaultColWidth="8.6640625" defaultRowHeight="13.8" outlineLevelRow="1" x14ac:dyDescent="0.25"/>
  <cols>
    <col min="1" max="1" width="22.33203125" style="3" bestFit="1" customWidth="1"/>
    <col min="2" max="2" width="8.6640625" style="3"/>
    <col min="3" max="14" width="8.6640625" style="3" customWidth="1"/>
    <col min="15" max="16384" width="8.6640625" style="3"/>
  </cols>
  <sheetData>
    <row r="1" spans="1:27" s="1" customFormat="1" ht="21.9" customHeight="1" thickBot="1" x14ac:dyDescent="0.3">
      <c r="A1" s="1" t="s">
        <v>19</v>
      </c>
    </row>
    <row r="2" spans="1:27" s="2" customFormat="1" ht="17.399999999999999" customHeight="1" x14ac:dyDescent="0.25">
      <c r="A2" s="9" t="s">
        <v>54</v>
      </c>
      <c r="B2" s="12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</row>
    <row r="3" spans="1:27" s="2" customFormat="1" ht="17.399999999999999" customHeight="1" x14ac:dyDescent="0.25">
      <c r="A3" s="10" t="s">
        <v>0</v>
      </c>
      <c r="B3" s="7"/>
      <c r="C3" s="4"/>
      <c r="D3" s="4"/>
      <c r="E3" s="4"/>
      <c r="F3" s="4"/>
      <c r="G3" s="4"/>
      <c r="H3" s="4"/>
      <c r="I3" s="4">
        <v>37.659999999999997</v>
      </c>
      <c r="J3" s="4">
        <v>17.48</v>
      </c>
      <c r="K3" s="4">
        <v>12.92</v>
      </c>
      <c r="L3" s="4">
        <v>60.14</v>
      </c>
      <c r="M3" s="4">
        <v>254.79</v>
      </c>
      <c r="N3" s="5">
        <f>SUM(B3:M3)</f>
        <v>382.99</v>
      </c>
      <c r="P3" s="19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s="2" customFormat="1" ht="17.399999999999999" customHeight="1" x14ac:dyDescent="0.25">
      <c r="A4" s="10" t="s">
        <v>1</v>
      </c>
      <c r="B4" s="7"/>
      <c r="C4" s="4"/>
      <c r="D4" s="4"/>
      <c r="E4" s="4"/>
      <c r="F4" s="4"/>
      <c r="G4" s="4"/>
      <c r="H4" s="4"/>
      <c r="I4" s="4">
        <f>I5</f>
        <v>31.481799999999996</v>
      </c>
      <c r="J4" s="4">
        <v>14.915999999999999</v>
      </c>
      <c r="K4" s="4">
        <v>11.514699999999998</v>
      </c>
      <c r="L4" s="4">
        <v>49.527899999999995</v>
      </c>
      <c r="M4" s="4">
        <f>M5</f>
        <v>185.29739999999998</v>
      </c>
      <c r="N4" s="5">
        <f t="shared" ref="N4:N46" si="0">SUM(B4:M4)</f>
        <v>292.73779999999999</v>
      </c>
      <c r="P4" s="14"/>
    </row>
    <row r="5" spans="1:27" s="2" customFormat="1" ht="17.399999999999999" customHeight="1" x14ac:dyDescent="0.25">
      <c r="A5" s="10" t="s">
        <v>21</v>
      </c>
      <c r="B5" s="7"/>
      <c r="C5" s="4"/>
      <c r="D5" s="4"/>
      <c r="E5" s="4"/>
      <c r="F5" s="4"/>
      <c r="G5" s="4"/>
      <c r="H5" s="4"/>
      <c r="I5" s="4">
        <f>I6*1.13</f>
        <v>31.481799999999996</v>
      </c>
      <c r="J5" s="4">
        <v>14.915999999999999</v>
      </c>
      <c r="K5" s="4">
        <v>11.514699999999998</v>
      </c>
      <c r="L5" s="4">
        <v>49.527899999999995</v>
      </c>
      <c r="M5" s="4">
        <f>M6*1.13</f>
        <v>185.29739999999998</v>
      </c>
      <c r="N5" s="5">
        <f t="shared" si="0"/>
        <v>292.73779999999999</v>
      </c>
      <c r="P5" s="14"/>
    </row>
    <row r="6" spans="1:27" s="2" customFormat="1" ht="17.399999999999999" customHeight="1" x14ac:dyDescent="0.25">
      <c r="A6" s="10" t="s">
        <v>22</v>
      </c>
      <c r="B6" s="7"/>
      <c r="C6" s="4"/>
      <c r="D6" s="4"/>
      <c r="E6" s="4"/>
      <c r="F6" s="4"/>
      <c r="G6" s="4"/>
      <c r="H6" s="4"/>
      <c r="I6" s="4">
        <v>27.86</v>
      </c>
      <c r="J6" s="4">
        <v>13.2</v>
      </c>
      <c r="K6" s="4">
        <v>10.19</v>
      </c>
      <c r="L6" s="4">
        <v>43.83</v>
      </c>
      <c r="M6" s="4">
        <v>163.98</v>
      </c>
      <c r="N6" s="5">
        <f t="shared" si="0"/>
        <v>259.06</v>
      </c>
      <c r="P6" s="14"/>
    </row>
    <row r="7" spans="1:27" s="2" customFormat="1" ht="17.399999999999999" customHeight="1" x14ac:dyDescent="0.25">
      <c r="A7" s="10" t="s">
        <v>23</v>
      </c>
      <c r="B7" s="7"/>
      <c r="C7" s="4"/>
      <c r="D7" s="4"/>
      <c r="E7" s="4"/>
      <c r="F7" s="4"/>
      <c r="G7" s="4"/>
      <c r="H7" s="4"/>
      <c r="I7" s="4">
        <v>6.91</v>
      </c>
      <c r="J7" s="4">
        <v>2.74</v>
      </c>
      <c r="K7" s="4">
        <v>1.95</v>
      </c>
      <c r="L7" s="4">
        <v>9.4600000000000009</v>
      </c>
      <c r="M7" s="4">
        <v>39.700000000000003</v>
      </c>
      <c r="N7" s="5">
        <f t="shared" si="0"/>
        <v>60.760000000000005</v>
      </c>
    </row>
    <row r="8" spans="1:27" s="2" customFormat="1" ht="17.399999999999999" customHeight="1" x14ac:dyDescent="0.25">
      <c r="A8" s="16" t="s">
        <v>24</v>
      </c>
      <c r="B8" s="21"/>
      <c r="C8" s="5">
        <f t="shared" ref="C8:M8" si="1">C6-C7</f>
        <v>0</v>
      </c>
      <c r="D8" s="5">
        <f t="shared" si="1"/>
        <v>0</v>
      </c>
      <c r="E8" s="5">
        <f t="shared" si="1"/>
        <v>0</v>
      </c>
      <c r="F8" s="5">
        <f t="shared" si="1"/>
        <v>0</v>
      </c>
      <c r="G8" s="5">
        <f t="shared" si="1"/>
        <v>0</v>
      </c>
      <c r="H8" s="5">
        <f t="shared" si="1"/>
        <v>0</v>
      </c>
      <c r="I8" s="5">
        <f t="shared" si="1"/>
        <v>20.95</v>
      </c>
      <c r="J8" s="5">
        <f t="shared" si="1"/>
        <v>10.459999999999999</v>
      </c>
      <c r="K8" s="5">
        <v>8.24</v>
      </c>
      <c r="L8" s="5">
        <v>34.369999999999997</v>
      </c>
      <c r="M8" s="5">
        <f t="shared" si="1"/>
        <v>124.27999999999999</v>
      </c>
      <c r="N8" s="5">
        <f t="shared" si="0"/>
        <v>198.29999999999998</v>
      </c>
    </row>
    <row r="9" spans="1:27" s="2" customFormat="1" ht="17.399999999999999" customHeight="1" x14ac:dyDescent="0.25">
      <c r="A9" s="17" t="s">
        <v>18</v>
      </c>
      <c r="B9" s="22">
        <f>IFERROR(B8/B6,0)</f>
        <v>0</v>
      </c>
      <c r="C9" s="23">
        <f t="shared" ref="C9:N9" si="2">IFERROR(C8/C6,0)</f>
        <v>0</v>
      </c>
      <c r="D9" s="23">
        <f t="shared" si="2"/>
        <v>0</v>
      </c>
      <c r="E9" s="23">
        <f t="shared" si="2"/>
        <v>0</v>
      </c>
      <c r="F9" s="23">
        <f t="shared" si="2"/>
        <v>0</v>
      </c>
      <c r="G9" s="23">
        <f t="shared" si="2"/>
        <v>0</v>
      </c>
      <c r="H9" s="23">
        <f t="shared" si="2"/>
        <v>0</v>
      </c>
      <c r="I9" s="23">
        <f t="shared" si="2"/>
        <v>0.75197415649676957</v>
      </c>
      <c r="J9" s="23">
        <f t="shared" si="2"/>
        <v>0.79242424242424236</v>
      </c>
      <c r="K9" s="23">
        <f t="shared" si="2"/>
        <v>0.80863591756624142</v>
      </c>
      <c r="L9" s="24">
        <f t="shared" si="2"/>
        <v>0.78416609628108602</v>
      </c>
      <c r="M9" s="23">
        <f t="shared" si="2"/>
        <v>0.75789730454933524</v>
      </c>
      <c r="N9" s="23">
        <f t="shared" si="2"/>
        <v>0.76545973905658915</v>
      </c>
    </row>
    <row r="10" spans="1:27" s="2" customFormat="1" ht="17.399999999999999" customHeight="1" x14ac:dyDescent="0.25">
      <c r="A10" s="16" t="s">
        <v>25</v>
      </c>
      <c r="B10" s="21">
        <f t="shared" ref="B10:M10" si="3">SUM(B11:B27)</f>
        <v>0.17</v>
      </c>
      <c r="C10" s="5">
        <f t="shared" si="3"/>
        <v>0.8</v>
      </c>
      <c r="D10" s="5">
        <f t="shared" si="3"/>
        <v>13.649999999999999</v>
      </c>
      <c r="E10" s="5">
        <f t="shared" si="3"/>
        <v>49.92</v>
      </c>
      <c r="F10" s="5">
        <f t="shared" si="3"/>
        <v>10.96</v>
      </c>
      <c r="G10" s="5">
        <f t="shared" si="3"/>
        <v>19.079999999999998</v>
      </c>
      <c r="H10" s="5">
        <f t="shared" si="3"/>
        <v>8.6700000000000017</v>
      </c>
      <c r="I10" s="5">
        <f t="shared" si="3"/>
        <v>63.42</v>
      </c>
      <c r="J10" s="5">
        <f t="shared" si="3"/>
        <v>13.230000000000004</v>
      </c>
      <c r="K10" s="5">
        <f t="shared" si="3"/>
        <v>26.79</v>
      </c>
      <c r="L10" s="5">
        <f t="shared" si="3"/>
        <v>43.550000000000004</v>
      </c>
      <c r="M10" s="5">
        <f t="shared" si="3"/>
        <v>168.24999999999997</v>
      </c>
      <c r="N10" s="5">
        <f t="shared" si="0"/>
        <v>418.49</v>
      </c>
    </row>
    <row r="11" spans="1:27" s="2" customFormat="1" ht="17.399999999999999" customHeight="1" outlineLevel="1" x14ac:dyDescent="0.25">
      <c r="A11" s="11" t="s">
        <v>27</v>
      </c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>
        <f t="shared" si="0"/>
        <v>0</v>
      </c>
    </row>
    <row r="12" spans="1:27" s="2" customFormat="1" ht="17.399999999999999" customHeight="1" outlineLevel="1" x14ac:dyDescent="0.25">
      <c r="A12" s="11" t="s">
        <v>28</v>
      </c>
      <c r="B12" s="7"/>
      <c r="C12" s="4"/>
      <c r="D12" s="4"/>
      <c r="E12" s="4"/>
      <c r="F12" s="4"/>
      <c r="G12" s="4"/>
      <c r="H12" s="4"/>
      <c r="I12" s="4">
        <v>4.58</v>
      </c>
      <c r="J12" s="4">
        <v>3.14</v>
      </c>
      <c r="K12" s="4">
        <v>1.53</v>
      </c>
      <c r="L12" s="4">
        <v>1.76</v>
      </c>
      <c r="M12" s="4">
        <f>6+11.4</f>
        <v>17.399999999999999</v>
      </c>
      <c r="N12" s="5">
        <f t="shared" si="0"/>
        <v>28.409999999999997</v>
      </c>
    </row>
    <row r="13" spans="1:27" s="2" customFormat="1" ht="17.399999999999999" customHeight="1" outlineLevel="1" x14ac:dyDescent="0.25">
      <c r="A13" s="11" t="s">
        <v>29</v>
      </c>
      <c r="B13" s="7"/>
      <c r="C13" s="4"/>
      <c r="D13" s="4"/>
      <c r="E13" s="4"/>
      <c r="F13" s="4"/>
      <c r="G13" s="4"/>
      <c r="H13" s="4"/>
      <c r="I13" s="4">
        <v>24</v>
      </c>
      <c r="J13" s="4">
        <v>17.12</v>
      </c>
      <c r="K13" s="4">
        <v>2.2599999999999998</v>
      </c>
      <c r="L13" s="4">
        <v>20.56</v>
      </c>
      <c r="M13" s="4">
        <v>51.7</v>
      </c>
      <c r="N13" s="5">
        <f t="shared" si="0"/>
        <v>115.64</v>
      </c>
    </row>
    <row r="14" spans="1:27" s="2" customFormat="1" ht="17.399999999999999" customHeight="1" outlineLevel="1" x14ac:dyDescent="0.25">
      <c r="A14" s="11" t="s">
        <v>30</v>
      </c>
      <c r="B14" s="7"/>
      <c r="C14" s="4"/>
      <c r="D14" s="4"/>
      <c r="E14" s="4"/>
      <c r="F14" s="4"/>
      <c r="G14" s="4"/>
      <c r="H14" s="4"/>
      <c r="I14" s="4"/>
      <c r="J14" s="4"/>
      <c r="K14" s="4"/>
      <c r="L14" s="4">
        <v>0.05</v>
      </c>
      <c r="M14" s="4">
        <v>0.02</v>
      </c>
      <c r="N14" s="5">
        <f t="shared" si="0"/>
        <v>7.0000000000000007E-2</v>
      </c>
    </row>
    <row r="15" spans="1:27" s="2" customFormat="1" ht="17.399999999999999" customHeight="1" outlineLevel="1" x14ac:dyDescent="0.25">
      <c r="A15" s="11" t="s">
        <v>31</v>
      </c>
      <c r="B15" s="7"/>
      <c r="C15" s="4"/>
      <c r="D15" s="4">
        <v>3.4</v>
      </c>
      <c r="E15" s="4">
        <v>21.6</v>
      </c>
      <c r="F15" s="4">
        <v>0.59</v>
      </c>
      <c r="G15" s="4"/>
      <c r="H15" s="4">
        <v>0.18</v>
      </c>
      <c r="I15" s="4"/>
      <c r="J15" s="4"/>
      <c r="K15" s="4"/>
      <c r="L15" s="4"/>
      <c r="M15" s="4"/>
      <c r="N15" s="5">
        <f t="shared" si="0"/>
        <v>25.77</v>
      </c>
    </row>
    <row r="16" spans="1:27" s="2" customFormat="1" ht="17.399999999999999" customHeight="1" outlineLevel="1" x14ac:dyDescent="0.25">
      <c r="A16" s="11" t="s">
        <v>32</v>
      </c>
      <c r="B16" s="7"/>
      <c r="C16" s="4"/>
      <c r="D16" s="4"/>
      <c r="E16" s="4"/>
      <c r="F16" s="4"/>
      <c r="G16" s="4">
        <v>0.1</v>
      </c>
      <c r="H16" s="4">
        <v>0.1</v>
      </c>
      <c r="I16" s="4"/>
      <c r="J16" s="4">
        <v>0.19</v>
      </c>
      <c r="K16" s="4"/>
      <c r="L16" s="4"/>
      <c r="M16" s="4">
        <v>2.2000000000000002</v>
      </c>
      <c r="N16" s="5">
        <f t="shared" si="0"/>
        <v>2.5900000000000003</v>
      </c>
    </row>
    <row r="17" spans="1:14" s="2" customFormat="1" ht="17.399999999999999" customHeight="1" outlineLevel="1" x14ac:dyDescent="0.25">
      <c r="A17" s="11" t="s">
        <v>33</v>
      </c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>
        <f t="shared" si="0"/>
        <v>0</v>
      </c>
    </row>
    <row r="18" spans="1:14" s="2" customFormat="1" ht="17.399999999999999" customHeight="1" outlineLevel="1" x14ac:dyDescent="0.25">
      <c r="A18" s="11" t="s">
        <v>34</v>
      </c>
      <c r="B18" s="7">
        <v>0.17</v>
      </c>
      <c r="C18" s="4">
        <v>0.8</v>
      </c>
      <c r="D18" s="4"/>
      <c r="E18" s="4"/>
      <c r="F18" s="4"/>
      <c r="G18" s="4"/>
      <c r="H18" s="4"/>
      <c r="I18" s="4">
        <v>1.8</v>
      </c>
      <c r="J18" s="4">
        <v>1.62</v>
      </c>
      <c r="K18" s="4">
        <v>0.83</v>
      </c>
      <c r="L18" s="4">
        <v>4.0199999999999996</v>
      </c>
      <c r="M18" s="4">
        <v>61.27</v>
      </c>
      <c r="N18" s="5">
        <f t="shared" si="0"/>
        <v>70.510000000000005</v>
      </c>
    </row>
    <row r="19" spans="1:14" s="2" customFormat="1" ht="17.399999999999999" customHeight="1" outlineLevel="1" x14ac:dyDescent="0.25">
      <c r="A19" s="11" t="s">
        <v>35</v>
      </c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>
        <f t="shared" si="0"/>
        <v>0</v>
      </c>
    </row>
    <row r="20" spans="1:14" s="2" customFormat="1" ht="17.399999999999999" customHeight="1" outlineLevel="1" x14ac:dyDescent="0.25">
      <c r="A20" s="11" t="s">
        <v>36</v>
      </c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>
        <f t="shared" si="0"/>
        <v>0</v>
      </c>
    </row>
    <row r="21" spans="1:14" s="2" customFormat="1" ht="17.399999999999999" customHeight="1" outlineLevel="1" x14ac:dyDescent="0.25">
      <c r="A21" s="11" t="s">
        <v>37</v>
      </c>
      <c r="B21" s="7"/>
      <c r="C21" s="4"/>
      <c r="D21" s="4">
        <v>5.8</v>
      </c>
      <c r="E21" s="4">
        <v>3.3</v>
      </c>
      <c r="F21" s="4">
        <v>4.43</v>
      </c>
      <c r="G21" s="4">
        <v>4.9000000000000004</v>
      </c>
      <c r="H21" s="4">
        <v>5.69</v>
      </c>
      <c r="I21" s="4">
        <v>12.45</v>
      </c>
      <c r="J21" s="4">
        <v>5.45</v>
      </c>
      <c r="K21" s="4">
        <v>6.45</v>
      </c>
      <c r="L21" s="4">
        <v>7.98</v>
      </c>
      <c r="M21" s="4">
        <v>17.48</v>
      </c>
      <c r="N21" s="5">
        <f t="shared" si="0"/>
        <v>73.930000000000007</v>
      </c>
    </row>
    <row r="22" spans="1:14" s="2" customFormat="1" ht="17.399999999999999" customHeight="1" outlineLevel="1" x14ac:dyDescent="0.25">
      <c r="A22" s="11" t="s">
        <v>38</v>
      </c>
      <c r="B22" s="7"/>
      <c r="C22" s="4"/>
      <c r="D22" s="4"/>
      <c r="E22" s="4"/>
      <c r="F22" s="4"/>
      <c r="G22" s="4">
        <v>0.18</v>
      </c>
      <c r="H22" s="4"/>
      <c r="I22" s="4"/>
      <c r="J22" s="4">
        <v>0.1</v>
      </c>
      <c r="K22" s="4"/>
      <c r="L22" s="4">
        <v>0.02</v>
      </c>
      <c r="M22" s="4"/>
      <c r="N22" s="5">
        <f t="shared" si="0"/>
        <v>0.30000000000000004</v>
      </c>
    </row>
    <row r="23" spans="1:14" s="2" customFormat="1" ht="17.399999999999999" customHeight="1" outlineLevel="1" x14ac:dyDescent="0.25">
      <c r="A23" s="11" t="s">
        <v>3</v>
      </c>
      <c r="B23" s="7"/>
      <c r="C23" s="4"/>
      <c r="D23" s="4"/>
      <c r="E23" s="4"/>
      <c r="F23" s="4"/>
      <c r="G23" s="4"/>
      <c r="H23" s="4"/>
      <c r="I23" s="4"/>
      <c r="J23" s="4">
        <v>-17.8</v>
      </c>
      <c r="K23" s="4">
        <v>1.67</v>
      </c>
      <c r="L23" s="4">
        <v>2.97</v>
      </c>
      <c r="M23" s="4">
        <v>8.16</v>
      </c>
      <c r="N23" s="5">
        <f t="shared" si="0"/>
        <v>-5.0000000000000018</v>
      </c>
    </row>
    <row r="24" spans="1:14" s="2" customFormat="1" ht="17.399999999999999" customHeight="1" outlineLevel="1" x14ac:dyDescent="0.25">
      <c r="A24" s="11" t="s">
        <v>39</v>
      </c>
      <c r="B24" s="7"/>
      <c r="C24" s="4"/>
      <c r="D24" s="4"/>
      <c r="E24" s="4">
        <v>0.1</v>
      </c>
      <c r="F24" s="4">
        <v>0.16</v>
      </c>
      <c r="G24" s="4">
        <v>0.2</v>
      </c>
      <c r="H24" s="4">
        <v>0.24</v>
      </c>
      <c r="I24" s="4">
        <v>0.35</v>
      </c>
      <c r="J24" s="4">
        <v>0.35</v>
      </c>
      <c r="K24" s="4">
        <v>0.37</v>
      </c>
      <c r="L24" s="4">
        <v>0.37</v>
      </c>
      <c r="M24" s="4"/>
      <c r="N24" s="5">
        <f t="shared" si="0"/>
        <v>2.14</v>
      </c>
    </row>
    <row r="25" spans="1:14" s="2" customFormat="1" ht="17.399999999999999" customHeight="1" outlineLevel="1" x14ac:dyDescent="0.25">
      <c r="A25" s="11" t="s">
        <v>40</v>
      </c>
      <c r="B25" s="7"/>
      <c r="C25" s="4"/>
      <c r="D25" s="4"/>
      <c r="E25" s="4"/>
      <c r="F25" s="4"/>
      <c r="G25" s="4"/>
      <c r="H25" s="4"/>
      <c r="I25" s="4">
        <v>4.79</v>
      </c>
      <c r="J25" s="4"/>
      <c r="K25" s="4"/>
      <c r="L25" s="4"/>
      <c r="M25" s="4">
        <v>0.6</v>
      </c>
      <c r="N25" s="5">
        <f t="shared" si="0"/>
        <v>5.39</v>
      </c>
    </row>
    <row r="26" spans="1:14" s="2" customFormat="1" ht="17.399999999999999" customHeight="1" outlineLevel="1" x14ac:dyDescent="0.25">
      <c r="A26" s="11" t="s">
        <v>41</v>
      </c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0"/>
        <v>0</v>
      </c>
    </row>
    <row r="27" spans="1:14" s="2" customFormat="1" ht="17.399999999999999" customHeight="1" outlineLevel="1" x14ac:dyDescent="0.25">
      <c r="A27" s="11" t="s">
        <v>42</v>
      </c>
      <c r="B27" s="7"/>
      <c r="C27" s="4"/>
      <c r="D27" s="4">
        <v>4.45</v>
      </c>
      <c r="E27" s="4">
        <v>24.92</v>
      </c>
      <c r="F27" s="4">
        <v>5.78</v>
      </c>
      <c r="G27" s="4">
        <f>0.2+13.5</f>
        <v>13.7</v>
      </c>
      <c r="H27" s="4">
        <v>2.46</v>
      </c>
      <c r="I27" s="4">
        <v>15.45</v>
      </c>
      <c r="J27" s="4">
        <v>3.06</v>
      </c>
      <c r="K27" s="4">
        <v>13.68</v>
      </c>
      <c r="L27" s="4">
        <v>5.82</v>
      </c>
      <c r="M27" s="4">
        <v>9.42</v>
      </c>
      <c r="N27" s="5">
        <f t="shared" si="0"/>
        <v>98.74</v>
      </c>
    </row>
    <row r="28" spans="1:14" s="2" customFormat="1" ht="17.399999999999999" customHeight="1" x14ac:dyDescent="0.25">
      <c r="A28" s="15" t="s">
        <v>53</v>
      </c>
      <c r="B28" s="21">
        <f t="shared" ref="B28:M28" si="4">B8-B10</f>
        <v>-0.17</v>
      </c>
      <c r="C28" s="5">
        <f t="shared" si="4"/>
        <v>-0.8</v>
      </c>
      <c r="D28" s="5">
        <f t="shared" si="4"/>
        <v>-13.649999999999999</v>
      </c>
      <c r="E28" s="5">
        <f t="shared" si="4"/>
        <v>-49.92</v>
      </c>
      <c r="F28" s="5">
        <f t="shared" si="4"/>
        <v>-10.96</v>
      </c>
      <c r="G28" s="5">
        <f t="shared" si="4"/>
        <v>-19.079999999999998</v>
      </c>
      <c r="H28" s="5">
        <f t="shared" si="4"/>
        <v>-8.6700000000000017</v>
      </c>
      <c r="I28" s="5">
        <f t="shared" si="4"/>
        <v>-42.47</v>
      </c>
      <c r="J28" s="5">
        <f t="shared" si="4"/>
        <v>-2.7700000000000049</v>
      </c>
      <c r="K28" s="5">
        <f t="shared" si="4"/>
        <v>-18.549999999999997</v>
      </c>
      <c r="L28" s="5">
        <f t="shared" si="4"/>
        <v>-9.1800000000000068</v>
      </c>
      <c r="M28" s="5">
        <f t="shared" si="4"/>
        <v>-43.969999999999985</v>
      </c>
      <c r="N28" s="5">
        <f t="shared" si="0"/>
        <v>-220.19</v>
      </c>
    </row>
    <row r="29" spans="1:14" s="2" customFormat="1" ht="17.399999999999999" customHeight="1" x14ac:dyDescent="0.25">
      <c r="A29" s="16" t="s">
        <v>26</v>
      </c>
      <c r="B29" s="21">
        <f>SUM(B30:B45)</f>
        <v>0.31</v>
      </c>
      <c r="C29" s="5">
        <f t="shared" ref="C29:M29" si="5">SUM(C30:C45)</f>
        <v>1.61</v>
      </c>
      <c r="D29" s="5">
        <f t="shared" si="5"/>
        <v>40.17</v>
      </c>
      <c r="E29" s="5">
        <f t="shared" si="5"/>
        <v>44.639999999999993</v>
      </c>
      <c r="F29" s="5">
        <f t="shared" si="5"/>
        <v>15.14</v>
      </c>
      <c r="G29" s="5">
        <f t="shared" si="5"/>
        <v>34.729999999999997</v>
      </c>
      <c r="H29" s="5">
        <f t="shared" si="5"/>
        <v>81.12</v>
      </c>
      <c r="I29" s="5">
        <f t="shared" si="5"/>
        <v>426.50999999999993</v>
      </c>
      <c r="J29" s="5">
        <f t="shared" si="5"/>
        <v>43.35</v>
      </c>
      <c r="K29" s="5">
        <f t="shared" si="5"/>
        <v>366.70000000000005</v>
      </c>
      <c r="L29" s="5">
        <f t="shared" si="5"/>
        <v>258.45999999999998</v>
      </c>
      <c r="M29" s="5">
        <f t="shared" si="5"/>
        <v>323.07</v>
      </c>
      <c r="N29" s="5">
        <f t="shared" si="0"/>
        <v>1635.81</v>
      </c>
    </row>
    <row r="30" spans="1:14" s="2" customFormat="1" ht="17.399999999999999" customHeight="1" outlineLevel="1" x14ac:dyDescent="0.25">
      <c r="A30" s="11" t="s">
        <v>43</v>
      </c>
      <c r="B30" s="7"/>
      <c r="C30" s="4"/>
      <c r="D30" s="4"/>
      <c r="E30" s="4"/>
      <c r="F30" s="4">
        <v>0.06</v>
      </c>
      <c r="G30" s="4"/>
      <c r="H30" s="4">
        <v>11.88</v>
      </c>
      <c r="I30" s="4">
        <v>187.91</v>
      </c>
      <c r="J30" s="4">
        <v>17.559999999999999</v>
      </c>
      <c r="K30" s="4">
        <v>201.65</v>
      </c>
      <c r="L30" s="4">
        <v>92.36</v>
      </c>
      <c r="M30" s="4">
        <v>241.11</v>
      </c>
      <c r="N30" s="5">
        <f t="shared" si="0"/>
        <v>752.53</v>
      </c>
    </row>
    <row r="31" spans="1:14" s="2" customFormat="1" ht="17.399999999999999" customHeight="1" outlineLevel="1" x14ac:dyDescent="0.25">
      <c r="A31" s="11" t="s">
        <v>44</v>
      </c>
      <c r="B31" s="7"/>
      <c r="C31" s="4"/>
      <c r="D31" s="4"/>
      <c r="E31" s="4"/>
      <c r="F31" s="4"/>
      <c r="G31" s="4"/>
      <c r="H31" s="4"/>
      <c r="I31" s="4"/>
      <c r="J31" s="4"/>
      <c r="K31" s="4">
        <v>18.32</v>
      </c>
      <c r="L31" s="4"/>
      <c r="M31" s="4"/>
      <c r="N31" s="5">
        <f t="shared" si="0"/>
        <v>18.32</v>
      </c>
    </row>
    <row r="32" spans="1:14" s="2" customFormat="1" ht="17.399999999999999" customHeight="1" outlineLevel="1" x14ac:dyDescent="0.25">
      <c r="A32" s="11" t="s">
        <v>45</v>
      </c>
      <c r="B32" s="7"/>
      <c r="C32" s="4"/>
      <c r="D32" s="4">
        <v>20.14</v>
      </c>
      <c r="E32" s="4">
        <v>24.18</v>
      </c>
      <c r="F32" s="4">
        <v>1</v>
      </c>
      <c r="G32" s="4"/>
      <c r="H32" s="4">
        <v>29.56</v>
      </c>
      <c r="I32" s="4"/>
      <c r="J32" s="4"/>
      <c r="K32" s="4">
        <v>31.65</v>
      </c>
      <c r="L32" s="4"/>
      <c r="M32" s="4">
        <v>36.450000000000003</v>
      </c>
      <c r="N32" s="5">
        <f t="shared" si="0"/>
        <v>142.98000000000002</v>
      </c>
    </row>
    <row r="33" spans="1:14" s="2" customFormat="1" ht="17.399999999999999" customHeight="1" outlineLevel="1" x14ac:dyDescent="0.25">
      <c r="A33" s="11" t="s">
        <v>30</v>
      </c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>
        <f t="shared" si="0"/>
        <v>0</v>
      </c>
    </row>
    <row r="34" spans="1:14" s="2" customFormat="1" ht="17.399999999999999" customHeight="1" outlineLevel="1" x14ac:dyDescent="0.25">
      <c r="A34" s="11" t="s">
        <v>46</v>
      </c>
      <c r="B34" s="7"/>
      <c r="C34" s="4"/>
      <c r="D34" s="4"/>
      <c r="E34" s="4"/>
      <c r="F34" s="4"/>
      <c r="G34" s="4">
        <v>0.45</v>
      </c>
      <c r="H34" s="4"/>
      <c r="I34" s="4"/>
      <c r="J34" s="4"/>
      <c r="K34" s="4"/>
      <c r="L34" s="4">
        <v>80</v>
      </c>
      <c r="M34" s="4"/>
      <c r="N34" s="5">
        <f t="shared" si="0"/>
        <v>80.45</v>
      </c>
    </row>
    <row r="35" spans="1:14" s="2" customFormat="1" ht="17.399999999999999" customHeight="1" outlineLevel="1" x14ac:dyDescent="0.25">
      <c r="A35" s="11" t="s">
        <v>47</v>
      </c>
      <c r="B35" s="7"/>
      <c r="C35" s="4"/>
      <c r="D35" s="4">
        <v>7.5</v>
      </c>
      <c r="E35" s="4">
        <v>12.22</v>
      </c>
      <c r="F35" s="4"/>
      <c r="G35" s="4"/>
      <c r="H35" s="4"/>
      <c r="I35" s="4">
        <v>170.5</v>
      </c>
      <c r="J35" s="4"/>
      <c r="K35" s="4">
        <v>3.96</v>
      </c>
      <c r="L35" s="4">
        <v>29.93</v>
      </c>
      <c r="M35" s="4">
        <v>0.3</v>
      </c>
      <c r="N35" s="5">
        <f t="shared" si="0"/>
        <v>224.41000000000003</v>
      </c>
    </row>
    <row r="36" spans="1:14" s="2" customFormat="1" ht="17.399999999999999" customHeight="1" outlineLevel="1" x14ac:dyDescent="0.25">
      <c r="A36" s="11" t="s">
        <v>2</v>
      </c>
      <c r="B36" s="7"/>
      <c r="C36" s="4"/>
      <c r="D36" s="4"/>
      <c r="E36" s="4"/>
      <c r="F36" s="4"/>
      <c r="G36" s="4"/>
      <c r="H36" s="4">
        <v>24.71</v>
      </c>
      <c r="I36" s="4"/>
      <c r="J36" s="4">
        <v>-18</v>
      </c>
      <c r="K36" s="4">
        <v>84.97</v>
      </c>
      <c r="L36" s="4">
        <v>20</v>
      </c>
      <c r="M36" s="4"/>
      <c r="N36" s="5">
        <f t="shared" si="0"/>
        <v>111.68</v>
      </c>
    </row>
    <row r="37" spans="1:14" s="2" customFormat="1" ht="17.399999999999999" customHeight="1" outlineLevel="1" x14ac:dyDescent="0.25">
      <c r="A37" s="11" t="s">
        <v>48</v>
      </c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>
        <v>0.13</v>
      </c>
      <c r="N37" s="5">
        <f t="shared" si="0"/>
        <v>0.13</v>
      </c>
    </row>
    <row r="38" spans="1:14" s="2" customFormat="1" ht="17.399999999999999" customHeight="1" outlineLevel="1" x14ac:dyDescent="0.25">
      <c r="A38" s="11" t="s">
        <v>49</v>
      </c>
      <c r="B38" s="7"/>
      <c r="C38" s="4"/>
      <c r="D38" s="4"/>
      <c r="E38" s="4"/>
      <c r="F38" s="4">
        <v>0.08</v>
      </c>
      <c r="G38" s="4"/>
      <c r="H38" s="4"/>
      <c r="I38" s="4"/>
      <c r="J38" s="4"/>
      <c r="K38" s="4"/>
      <c r="L38" s="4">
        <v>17.2</v>
      </c>
      <c r="M38" s="4">
        <v>12.9</v>
      </c>
      <c r="N38" s="5">
        <f t="shared" si="0"/>
        <v>30.18</v>
      </c>
    </row>
    <row r="39" spans="1:14" s="2" customFormat="1" ht="17.399999999999999" customHeight="1" outlineLevel="1" x14ac:dyDescent="0.25">
      <c r="A39" s="11" t="s">
        <v>50</v>
      </c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>
        <f t="shared" si="0"/>
        <v>0</v>
      </c>
    </row>
    <row r="40" spans="1:14" s="2" customFormat="1" ht="17.399999999999999" customHeight="1" outlineLevel="1" x14ac:dyDescent="0.25">
      <c r="A40" s="11" t="s">
        <v>51</v>
      </c>
      <c r="B40" s="7">
        <v>0.31</v>
      </c>
      <c r="C40" s="4">
        <v>1.61</v>
      </c>
      <c r="D40" s="4">
        <v>12.53</v>
      </c>
      <c r="E40" s="4">
        <v>7.44</v>
      </c>
      <c r="F40" s="4">
        <v>13.33</v>
      </c>
      <c r="G40" s="4">
        <v>13.6</v>
      </c>
      <c r="H40" s="4">
        <v>13.64</v>
      </c>
      <c r="I40" s="4">
        <v>24.86</v>
      </c>
      <c r="J40" s="4">
        <v>15.37</v>
      </c>
      <c r="K40" s="4">
        <v>13.91</v>
      </c>
      <c r="L40" s="4">
        <v>13.79</v>
      </c>
      <c r="M40" s="4">
        <v>24.87</v>
      </c>
      <c r="N40" s="5">
        <f t="shared" si="0"/>
        <v>155.26</v>
      </c>
    </row>
    <row r="41" spans="1:14" s="2" customFormat="1" ht="17.399999999999999" customHeight="1" outlineLevel="1" x14ac:dyDescent="0.25">
      <c r="A41" s="11" t="s">
        <v>38</v>
      </c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>
        <f t="shared" si="0"/>
        <v>0</v>
      </c>
    </row>
    <row r="42" spans="1:14" s="2" customFormat="1" ht="17.399999999999999" customHeight="1" outlineLevel="1" x14ac:dyDescent="0.25">
      <c r="A42" s="11" t="s">
        <v>3</v>
      </c>
      <c r="B42" s="7"/>
      <c r="C42" s="4"/>
      <c r="D42" s="4"/>
      <c r="E42" s="4"/>
      <c r="F42" s="4"/>
      <c r="G42" s="4">
        <v>20</v>
      </c>
      <c r="H42" s="4"/>
      <c r="I42" s="4"/>
      <c r="J42" s="4"/>
      <c r="K42" s="4"/>
      <c r="L42" s="4"/>
      <c r="M42" s="4"/>
      <c r="N42" s="5">
        <f t="shared" si="0"/>
        <v>20</v>
      </c>
    </row>
    <row r="43" spans="1:14" s="2" customFormat="1" ht="17.399999999999999" customHeight="1" outlineLevel="1" x14ac:dyDescent="0.25">
      <c r="A43" s="11" t="s">
        <v>39</v>
      </c>
      <c r="B43" s="7"/>
      <c r="C43" s="4"/>
      <c r="D43" s="4"/>
      <c r="E43" s="4"/>
      <c r="F43" s="4">
        <v>0.03</v>
      </c>
      <c r="G43" s="4">
        <v>0.08</v>
      </c>
      <c r="H43" s="4">
        <v>0.01</v>
      </c>
      <c r="I43" s="4">
        <v>0.01</v>
      </c>
      <c r="J43" s="4">
        <v>0.1</v>
      </c>
      <c r="K43" s="4">
        <v>0.1</v>
      </c>
      <c r="L43" s="4">
        <v>0.1</v>
      </c>
      <c r="M43" s="4"/>
      <c r="N43" s="5">
        <f t="shared" si="0"/>
        <v>0.43000000000000005</v>
      </c>
    </row>
    <row r="44" spans="1:14" s="2" customFormat="1" ht="17.399999999999999" customHeight="1" outlineLevel="1" x14ac:dyDescent="0.25">
      <c r="A44" s="11" t="s">
        <v>40</v>
      </c>
      <c r="B44" s="7"/>
      <c r="C44" s="4"/>
      <c r="D44" s="4"/>
      <c r="E44" s="4"/>
      <c r="F44" s="4"/>
      <c r="G44" s="4"/>
      <c r="H44" s="4"/>
      <c r="I44" s="4">
        <v>42.64</v>
      </c>
      <c r="J44" s="4">
        <v>27.62</v>
      </c>
      <c r="K44" s="4">
        <v>9.94</v>
      </c>
      <c r="L44" s="4">
        <v>3.68</v>
      </c>
      <c r="M44" s="4">
        <v>5.14</v>
      </c>
      <c r="N44" s="5">
        <f t="shared" si="0"/>
        <v>89.02000000000001</v>
      </c>
    </row>
    <row r="45" spans="1:14" s="2" customFormat="1" ht="17.399999999999999" customHeight="1" outlineLevel="1" x14ac:dyDescent="0.25">
      <c r="A45" s="11" t="s">
        <v>52</v>
      </c>
      <c r="B45" s="7"/>
      <c r="C45" s="4"/>
      <c r="D45" s="4"/>
      <c r="E45" s="4">
        <v>0.8</v>
      </c>
      <c r="F45" s="4">
        <v>0.64</v>
      </c>
      <c r="G45" s="4">
        <v>0.6</v>
      </c>
      <c r="H45" s="4">
        <v>1.32</v>
      </c>
      <c r="I45" s="4">
        <v>0.59</v>
      </c>
      <c r="J45" s="4">
        <v>0.7</v>
      </c>
      <c r="K45" s="4">
        <v>2.2000000000000002</v>
      </c>
      <c r="L45" s="4">
        <v>1.4</v>
      </c>
      <c r="M45" s="4">
        <v>2.17</v>
      </c>
      <c r="N45" s="5">
        <f t="shared" si="0"/>
        <v>10.42</v>
      </c>
    </row>
    <row r="46" spans="1:14" ht="17.100000000000001" customHeight="1" thickBot="1" x14ac:dyDescent="0.3">
      <c r="A46" s="18" t="s">
        <v>4</v>
      </c>
      <c r="B46" s="8">
        <f>B28-B29</f>
        <v>-0.48</v>
      </c>
      <c r="C46" s="6">
        <f t="shared" ref="C46:M46" si="6">C28-C29</f>
        <v>-2.41</v>
      </c>
      <c r="D46" s="6">
        <f t="shared" si="6"/>
        <v>-53.82</v>
      </c>
      <c r="E46" s="6">
        <f t="shared" si="6"/>
        <v>-94.56</v>
      </c>
      <c r="F46" s="6">
        <f t="shared" si="6"/>
        <v>-26.1</v>
      </c>
      <c r="G46" s="6">
        <f t="shared" si="6"/>
        <v>-53.809999999999995</v>
      </c>
      <c r="H46" s="6">
        <f t="shared" si="6"/>
        <v>-89.79</v>
      </c>
      <c r="I46" s="6">
        <f t="shared" si="6"/>
        <v>-468.9799999999999</v>
      </c>
      <c r="J46" s="6">
        <f t="shared" si="6"/>
        <v>-46.120000000000005</v>
      </c>
      <c r="K46" s="6">
        <f t="shared" si="6"/>
        <v>-385.25000000000006</v>
      </c>
      <c r="L46" s="6">
        <f t="shared" si="6"/>
        <v>-267.64</v>
      </c>
      <c r="M46" s="6">
        <f t="shared" si="6"/>
        <v>-367.03999999999996</v>
      </c>
      <c r="N46" s="6">
        <f t="shared" si="0"/>
        <v>-1856</v>
      </c>
    </row>
  </sheetData>
  <phoneticPr fontId="2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CCFF"/>
    <outlinePr summaryBelow="0"/>
  </sheetPr>
  <dimension ref="A1:P46"/>
  <sheetViews>
    <sheetView tabSelected="1" workbookViewId="0">
      <pane xSplit="1" ySplit="2" topLeftCell="B3" activePane="bottomRight" state="frozen"/>
      <selection activeCell="O10" sqref="O10"/>
      <selection pane="topRight" activeCell="O10" sqref="O10"/>
      <selection pane="bottomLeft" activeCell="O10" sqref="O10"/>
      <selection pane="bottomRight" activeCell="B3" sqref="B3:N46"/>
    </sheetView>
  </sheetViews>
  <sheetFormatPr defaultColWidth="8.6640625" defaultRowHeight="13.8" outlineLevelRow="1" x14ac:dyDescent="0.25"/>
  <cols>
    <col min="1" max="1" width="22.33203125" style="3" bestFit="1" customWidth="1"/>
    <col min="2" max="2" width="8.6640625" style="3"/>
    <col min="3" max="14" width="8.6640625" style="3" customWidth="1"/>
    <col min="15" max="16384" width="8.6640625" style="3"/>
  </cols>
  <sheetData>
    <row r="1" spans="1:16" s="1" customFormat="1" ht="21.9" customHeight="1" thickBot="1" x14ac:dyDescent="0.3">
      <c r="A1" s="1" t="s">
        <v>20</v>
      </c>
    </row>
    <row r="2" spans="1:16" s="2" customFormat="1" ht="17.399999999999999" customHeight="1" x14ac:dyDescent="0.25">
      <c r="A2" s="9" t="s">
        <v>54</v>
      </c>
      <c r="B2" s="12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</row>
    <row r="3" spans="1:16" s="2" customFormat="1" ht="17.399999999999999" customHeight="1" x14ac:dyDescent="0.25">
      <c r="A3" s="10" t="s">
        <v>0</v>
      </c>
      <c r="B3" s="7">
        <v>237</v>
      </c>
      <c r="C3" s="4">
        <v>17.739999999999998</v>
      </c>
      <c r="D3" s="4">
        <v>151.86000000000001</v>
      </c>
      <c r="E3" s="4">
        <v>16.98</v>
      </c>
      <c r="F3" s="4">
        <v>3.2</v>
      </c>
      <c r="G3" s="4">
        <v>3.16</v>
      </c>
      <c r="H3" s="4">
        <v>2.94</v>
      </c>
      <c r="I3" s="4">
        <v>9.06</v>
      </c>
      <c r="J3" s="4">
        <v>1.41</v>
      </c>
      <c r="K3" s="4">
        <v>9.7626839999999984</v>
      </c>
      <c r="L3" s="4">
        <v>5.51</v>
      </c>
      <c r="M3" s="4">
        <v>0.6</v>
      </c>
      <c r="N3" s="5">
        <f>SUM(B3:M3)</f>
        <v>459.22268400000007</v>
      </c>
      <c r="P3" s="14"/>
    </row>
    <row r="4" spans="1:16" s="2" customFormat="1" ht="17.399999999999999" customHeight="1" x14ac:dyDescent="0.25">
      <c r="A4" s="10" t="s">
        <v>1</v>
      </c>
      <c r="B4" s="7">
        <v>237</v>
      </c>
      <c r="C4" s="4">
        <v>17.739999999999998</v>
      </c>
      <c r="D4" s="4">
        <v>151.86000000000001</v>
      </c>
      <c r="E4" s="4">
        <v>16.38</v>
      </c>
      <c r="F4" s="4">
        <v>3.12</v>
      </c>
      <c r="G4" s="4">
        <v>3.16</v>
      </c>
      <c r="H4" s="4">
        <v>2.94</v>
      </c>
      <c r="I4" s="4">
        <f>I5</f>
        <v>3.7741999999999996</v>
      </c>
      <c r="J4" s="4">
        <v>0.74580000000000002</v>
      </c>
      <c r="K4" s="4">
        <v>9.1041840000000001</v>
      </c>
      <c r="L4" s="4">
        <v>1.2881999999999998</v>
      </c>
      <c r="M4" s="4">
        <f>M5</f>
        <v>0.42939999999999995</v>
      </c>
      <c r="N4" s="5">
        <f t="shared" ref="N4:N46" si="0">SUM(B4:M4)</f>
        <v>447.54178400000001</v>
      </c>
      <c r="P4" s="14"/>
    </row>
    <row r="5" spans="1:16" s="2" customFormat="1" ht="17.399999999999999" customHeight="1" x14ac:dyDescent="0.25">
      <c r="A5" s="10" t="s">
        <v>21</v>
      </c>
      <c r="B5" s="7">
        <v>89</v>
      </c>
      <c r="C5" s="4">
        <v>3.6837999999999993</v>
      </c>
      <c r="D5" s="4">
        <v>58.861699999999999</v>
      </c>
      <c r="E5" s="4">
        <v>4.7008000000000001</v>
      </c>
      <c r="F5" s="4">
        <v>1.4350999999999998</v>
      </c>
      <c r="G5" s="4">
        <f>G6*1.13</f>
        <v>1.1186999999999998</v>
      </c>
      <c r="H5" s="4">
        <f>H6*1.13</f>
        <v>1.0508999999999999</v>
      </c>
      <c r="I5" s="4">
        <f>I6*1.13</f>
        <v>3.7741999999999996</v>
      </c>
      <c r="J5" s="4">
        <v>0.74580000000000002</v>
      </c>
      <c r="K5" s="4">
        <v>9.1041840000000001</v>
      </c>
      <c r="L5" s="4">
        <v>1.2881999999999998</v>
      </c>
      <c r="M5" s="4">
        <f>M6*1.13</f>
        <v>0.42939999999999995</v>
      </c>
      <c r="N5" s="5">
        <f t="shared" si="0"/>
        <v>175.19278399999999</v>
      </c>
      <c r="P5" s="14"/>
    </row>
    <row r="6" spans="1:16" s="2" customFormat="1" ht="17.399999999999999" customHeight="1" x14ac:dyDescent="0.25">
      <c r="A6" s="10" t="s">
        <v>22</v>
      </c>
      <c r="B6" s="7">
        <v>78.8</v>
      </c>
      <c r="C6" s="4">
        <v>3.26</v>
      </c>
      <c r="D6" s="4">
        <v>52.09</v>
      </c>
      <c r="E6" s="4">
        <v>4.16</v>
      </c>
      <c r="F6" s="4">
        <v>1.27</v>
      </c>
      <c r="G6" s="4">
        <v>0.99</v>
      </c>
      <c r="H6" s="4">
        <v>0.93</v>
      </c>
      <c r="I6" s="4">
        <v>3.34</v>
      </c>
      <c r="J6" s="4">
        <v>0.66</v>
      </c>
      <c r="K6" s="4">
        <v>8.0568000000000008</v>
      </c>
      <c r="L6" s="4">
        <v>1.1399999999999999</v>
      </c>
      <c r="M6" s="4">
        <v>0.38</v>
      </c>
      <c r="N6" s="5">
        <f t="shared" si="0"/>
        <v>155.07680000000002</v>
      </c>
      <c r="P6" s="14"/>
    </row>
    <row r="7" spans="1:16" s="2" customFormat="1" ht="17.399999999999999" customHeight="1" x14ac:dyDescent="0.25">
      <c r="A7" s="10" t="s">
        <v>23</v>
      </c>
      <c r="B7" s="7">
        <v>22.5</v>
      </c>
      <c r="C7" s="4">
        <v>1.62</v>
      </c>
      <c r="D7" s="4">
        <v>19.54</v>
      </c>
      <c r="E7" s="4">
        <v>1.45</v>
      </c>
      <c r="F7" s="4">
        <v>0.24</v>
      </c>
      <c r="G7" s="4">
        <v>0.19</v>
      </c>
      <c r="H7" s="4">
        <v>0.2</v>
      </c>
      <c r="I7" s="4">
        <v>0.96</v>
      </c>
      <c r="J7" s="4">
        <v>0.11</v>
      </c>
      <c r="K7" s="4">
        <v>7.6168000000000005</v>
      </c>
      <c r="L7" s="4">
        <v>0.26</v>
      </c>
      <c r="M7" s="4">
        <v>0.06</v>
      </c>
      <c r="N7" s="5">
        <f t="shared" si="0"/>
        <v>54.7468</v>
      </c>
    </row>
    <row r="8" spans="1:16" s="2" customFormat="1" ht="17.399999999999999" customHeight="1" x14ac:dyDescent="0.25">
      <c r="A8" s="16" t="s">
        <v>24</v>
      </c>
      <c r="B8" s="21">
        <v>56.3</v>
      </c>
      <c r="C8" s="5">
        <f t="shared" ref="C8:M8" si="1">C6-C7</f>
        <v>1.6399999999999997</v>
      </c>
      <c r="D8" s="5">
        <f t="shared" si="1"/>
        <v>32.550000000000004</v>
      </c>
      <c r="E8" s="5">
        <f t="shared" si="1"/>
        <v>2.71</v>
      </c>
      <c r="F8" s="5">
        <f t="shared" si="1"/>
        <v>1.03</v>
      </c>
      <c r="G8" s="5">
        <f t="shared" si="1"/>
        <v>0.8</v>
      </c>
      <c r="H8" s="5">
        <f t="shared" si="1"/>
        <v>0.73</v>
      </c>
      <c r="I8" s="5">
        <f t="shared" si="1"/>
        <v>2.38</v>
      </c>
      <c r="J8" s="5">
        <f t="shared" si="1"/>
        <v>0.55000000000000004</v>
      </c>
      <c r="K8" s="5">
        <v>0.44000000000000039</v>
      </c>
      <c r="L8" s="5">
        <v>0.87999999999999989</v>
      </c>
      <c r="M8" s="5">
        <f t="shared" si="1"/>
        <v>0.32</v>
      </c>
      <c r="N8" s="5">
        <f t="shared" si="0"/>
        <v>100.32999999999998</v>
      </c>
    </row>
    <row r="9" spans="1:16" s="2" customFormat="1" ht="17.399999999999999" customHeight="1" x14ac:dyDescent="0.25">
      <c r="A9" s="17" t="s">
        <v>18</v>
      </c>
      <c r="B9" s="22">
        <f>IFERROR(B8/B6,0)</f>
        <v>0.71446700507614214</v>
      </c>
      <c r="C9" s="23">
        <f t="shared" ref="C9:N9" si="2">IFERROR(C8/C6,0)</f>
        <v>0.50306748466257667</v>
      </c>
      <c r="D9" s="23">
        <f t="shared" si="2"/>
        <v>0.62488001535803417</v>
      </c>
      <c r="E9" s="23">
        <f t="shared" si="2"/>
        <v>0.65144230769230771</v>
      </c>
      <c r="F9" s="23">
        <f t="shared" si="2"/>
        <v>0.8110236220472441</v>
      </c>
      <c r="G9" s="23">
        <f t="shared" si="2"/>
        <v>0.80808080808080818</v>
      </c>
      <c r="H9" s="23">
        <f t="shared" si="2"/>
        <v>0.78494623655913975</v>
      </c>
      <c r="I9" s="23">
        <f t="shared" si="2"/>
        <v>0.71257485029940115</v>
      </c>
      <c r="J9" s="23">
        <f t="shared" si="2"/>
        <v>0.83333333333333337</v>
      </c>
      <c r="K9" s="23">
        <f t="shared" si="2"/>
        <v>5.4612253003673956E-2</v>
      </c>
      <c r="L9" s="23">
        <f t="shared" si="2"/>
        <v>0.77192982456140347</v>
      </c>
      <c r="M9" s="23">
        <f t="shared" si="2"/>
        <v>0.84210526315789469</v>
      </c>
      <c r="N9" s="23">
        <f t="shared" si="2"/>
        <v>0.64696975949980895</v>
      </c>
    </row>
    <row r="10" spans="1:16" s="2" customFormat="1" ht="17.399999999999999" customHeight="1" x14ac:dyDescent="0.25">
      <c r="A10" s="16" t="s">
        <v>25</v>
      </c>
      <c r="B10" s="21">
        <f t="shared" ref="B10:M10" si="3">SUM(B11:B27)</f>
        <v>110.40024999999999</v>
      </c>
      <c r="C10" s="5">
        <f t="shared" si="3"/>
        <v>50.75</v>
      </c>
      <c r="D10" s="5">
        <f t="shared" si="3"/>
        <v>90.26</v>
      </c>
      <c r="E10" s="5">
        <f t="shared" si="3"/>
        <v>136.65600000000001</v>
      </c>
      <c r="F10" s="5">
        <f t="shared" si="3"/>
        <v>111.39999999999998</v>
      </c>
      <c r="G10" s="5">
        <f t="shared" si="3"/>
        <v>130.07</v>
      </c>
      <c r="H10" s="5">
        <f t="shared" si="3"/>
        <v>53.39</v>
      </c>
      <c r="I10" s="5">
        <f t="shared" si="3"/>
        <v>68.19</v>
      </c>
      <c r="J10" s="5">
        <f t="shared" si="3"/>
        <v>45.16</v>
      </c>
      <c r="K10" s="5">
        <f t="shared" si="3"/>
        <v>48.969999999999992</v>
      </c>
      <c r="L10" s="5">
        <f t="shared" si="3"/>
        <v>49.879999999999995</v>
      </c>
      <c r="M10" s="5">
        <f t="shared" si="3"/>
        <v>-78.849999999999994</v>
      </c>
      <c r="N10" s="5">
        <f t="shared" si="0"/>
        <v>816.27624999999978</v>
      </c>
    </row>
    <row r="11" spans="1:16" s="2" customFormat="1" ht="17.399999999999999" customHeight="1" outlineLevel="1" x14ac:dyDescent="0.25">
      <c r="A11" s="11" t="s">
        <v>27</v>
      </c>
      <c r="B11" s="7">
        <v>0</v>
      </c>
      <c r="C11" s="4"/>
      <c r="D11" s="4"/>
      <c r="E11" s="4">
        <v>2.5999999999999999E-2</v>
      </c>
      <c r="F11" s="4">
        <v>0.01</v>
      </c>
      <c r="G11" s="4">
        <v>7.0000000000000007E-2</v>
      </c>
      <c r="H11" s="4"/>
      <c r="I11" s="4"/>
      <c r="J11" s="4"/>
      <c r="K11" s="4"/>
      <c r="L11" s="4"/>
      <c r="M11" s="4"/>
      <c r="N11" s="5">
        <f t="shared" si="0"/>
        <v>0.10600000000000001</v>
      </c>
    </row>
    <row r="12" spans="1:16" s="2" customFormat="1" ht="17.399999999999999" customHeight="1" outlineLevel="1" x14ac:dyDescent="0.25">
      <c r="A12" s="11" t="s">
        <v>28</v>
      </c>
      <c r="B12" s="7">
        <v>0</v>
      </c>
      <c r="C12" s="4"/>
      <c r="D12" s="4"/>
      <c r="E12" s="4">
        <v>0.13</v>
      </c>
      <c r="F12" s="4">
        <v>0.05</v>
      </c>
      <c r="G12" s="4">
        <v>0.01</v>
      </c>
      <c r="H12" s="4">
        <v>0.01</v>
      </c>
      <c r="I12" s="4">
        <v>0.3</v>
      </c>
      <c r="J12" s="4">
        <v>0.44</v>
      </c>
      <c r="K12" s="4">
        <v>0.01</v>
      </c>
      <c r="L12" s="4">
        <v>0.69</v>
      </c>
      <c r="M12" s="4">
        <v>0.8</v>
      </c>
      <c r="N12" s="5">
        <f t="shared" si="0"/>
        <v>2.44</v>
      </c>
    </row>
    <row r="13" spans="1:16" s="2" customFormat="1" ht="17.399999999999999" customHeight="1" outlineLevel="1" x14ac:dyDescent="0.25">
      <c r="A13" s="11" t="s">
        <v>29</v>
      </c>
      <c r="B13" s="7">
        <v>4</v>
      </c>
      <c r="C13" s="4">
        <v>13.92</v>
      </c>
      <c r="D13" s="4">
        <v>21.25</v>
      </c>
      <c r="E13" s="4">
        <v>37.15</v>
      </c>
      <c r="F13" s="4">
        <v>24.27</v>
      </c>
      <c r="G13" s="4">
        <v>94.34</v>
      </c>
      <c r="H13" s="4">
        <v>16.91</v>
      </c>
      <c r="I13" s="4">
        <v>42.6</v>
      </c>
      <c r="J13" s="4">
        <v>0.02</v>
      </c>
      <c r="K13" s="4"/>
      <c r="L13" s="4">
        <v>25.5</v>
      </c>
      <c r="M13" s="4">
        <v>-159.6</v>
      </c>
      <c r="N13" s="5">
        <f t="shared" si="0"/>
        <v>120.36000000000004</v>
      </c>
    </row>
    <row r="14" spans="1:16" s="2" customFormat="1" ht="17.399999999999999" customHeight="1" outlineLevel="1" x14ac:dyDescent="0.25">
      <c r="A14" s="11" t="s">
        <v>30</v>
      </c>
      <c r="B14" s="7">
        <v>2.5000000000000001E-4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>
        <f t="shared" si="0"/>
        <v>2.5000000000000001E-4</v>
      </c>
    </row>
    <row r="15" spans="1:16" s="2" customFormat="1" ht="17.399999999999999" customHeight="1" outlineLevel="1" x14ac:dyDescent="0.25">
      <c r="A15" s="11" t="s">
        <v>31</v>
      </c>
      <c r="B15" s="7">
        <v>0</v>
      </c>
      <c r="C15" s="4"/>
      <c r="D15" s="4"/>
      <c r="E15" s="4"/>
      <c r="F15" s="4"/>
      <c r="G15" s="4"/>
      <c r="H15" s="4"/>
      <c r="I15" s="4">
        <v>1.88</v>
      </c>
      <c r="J15" s="4">
        <v>3.33</v>
      </c>
      <c r="K15" s="4">
        <v>1.88</v>
      </c>
      <c r="L15" s="4"/>
      <c r="M15" s="4"/>
      <c r="N15" s="5">
        <f t="shared" si="0"/>
        <v>7.09</v>
      </c>
    </row>
    <row r="16" spans="1:16" s="2" customFormat="1" ht="17.399999999999999" customHeight="1" outlineLevel="1" x14ac:dyDescent="0.25">
      <c r="A16" s="11" t="s">
        <v>32</v>
      </c>
      <c r="B16" s="7">
        <v>0</v>
      </c>
      <c r="C16" s="4"/>
      <c r="D16" s="4"/>
      <c r="E16" s="4">
        <v>7.7</v>
      </c>
      <c r="F16" s="4">
        <v>0.75</v>
      </c>
      <c r="G16" s="4">
        <v>3.02</v>
      </c>
      <c r="H16" s="4"/>
      <c r="I16" s="4"/>
      <c r="J16" s="4"/>
      <c r="K16" s="4"/>
      <c r="L16" s="4"/>
      <c r="M16" s="4"/>
      <c r="N16" s="5">
        <f t="shared" si="0"/>
        <v>11.469999999999999</v>
      </c>
    </row>
    <row r="17" spans="1:14" s="2" customFormat="1" ht="17.399999999999999" customHeight="1" outlineLevel="1" x14ac:dyDescent="0.25">
      <c r="A17" s="11" t="s">
        <v>33</v>
      </c>
      <c r="B17" s="7">
        <v>0.2</v>
      </c>
      <c r="C17" s="4">
        <v>2.84</v>
      </c>
      <c r="D17" s="4">
        <v>5.67</v>
      </c>
      <c r="E17" s="4">
        <v>0</v>
      </c>
      <c r="F17" s="4">
        <v>0.13</v>
      </c>
      <c r="G17" s="4"/>
      <c r="H17" s="4">
        <v>0.2</v>
      </c>
      <c r="I17" s="4"/>
      <c r="J17" s="4"/>
      <c r="K17" s="4"/>
      <c r="L17" s="4"/>
      <c r="M17" s="4"/>
      <c r="N17" s="5">
        <f t="shared" si="0"/>
        <v>9.0400000000000009</v>
      </c>
    </row>
    <row r="18" spans="1:14" s="2" customFormat="1" ht="17.399999999999999" customHeight="1" outlineLevel="1" x14ac:dyDescent="0.25">
      <c r="A18" s="11" t="s">
        <v>34</v>
      </c>
      <c r="B18" s="7">
        <v>71.8</v>
      </c>
      <c r="C18" s="4">
        <v>0.36</v>
      </c>
      <c r="D18" s="4">
        <v>5.73</v>
      </c>
      <c r="E18" s="4">
        <v>19.600000000000001</v>
      </c>
      <c r="F18" s="4">
        <v>3.19</v>
      </c>
      <c r="G18" s="4">
        <v>0.08</v>
      </c>
      <c r="H18" s="4">
        <v>0.1</v>
      </c>
      <c r="I18" s="4">
        <v>0.08</v>
      </c>
      <c r="J18" s="4">
        <v>0.05</v>
      </c>
      <c r="K18" s="4">
        <v>0.01</v>
      </c>
      <c r="L18" s="4">
        <v>0.09</v>
      </c>
      <c r="M18" s="4">
        <v>0.75</v>
      </c>
      <c r="N18" s="5">
        <f t="shared" si="0"/>
        <v>101.84</v>
      </c>
    </row>
    <row r="19" spans="1:14" s="2" customFormat="1" ht="17.399999999999999" customHeight="1" outlineLevel="1" x14ac:dyDescent="0.25">
      <c r="A19" s="11" t="s">
        <v>35</v>
      </c>
      <c r="B19" s="7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>
        <f t="shared" si="0"/>
        <v>0</v>
      </c>
    </row>
    <row r="20" spans="1:14" s="2" customFormat="1" ht="17.399999999999999" customHeight="1" outlineLevel="1" x14ac:dyDescent="0.25">
      <c r="A20" s="11" t="s">
        <v>36</v>
      </c>
      <c r="B20" s="7">
        <v>0</v>
      </c>
      <c r="C20" s="4">
        <v>3.28</v>
      </c>
      <c r="D20" s="4">
        <v>6.02</v>
      </c>
      <c r="E20" s="4"/>
      <c r="F20" s="4"/>
      <c r="G20" s="4"/>
      <c r="H20" s="4"/>
      <c r="I20" s="4"/>
      <c r="J20" s="4"/>
      <c r="K20" s="4"/>
      <c r="L20" s="4"/>
      <c r="M20" s="4"/>
      <c r="N20" s="5">
        <f t="shared" si="0"/>
        <v>9.2999999999999989</v>
      </c>
    </row>
    <row r="21" spans="1:14" s="2" customFormat="1" ht="17.399999999999999" customHeight="1" outlineLevel="1" x14ac:dyDescent="0.25">
      <c r="A21" s="11" t="s">
        <v>37</v>
      </c>
      <c r="B21" s="7">
        <v>33.6</v>
      </c>
      <c r="C21" s="4">
        <v>29.94</v>
      </c>
      <c r="D21" s="4">
        <v>34.29</v>
      </c>
      <c r="E21" s="4">
        <v>46.96</v>
      </c>
      <c r="F21" s="4">
        <v>65.489999999999995</v>
      </c>
      <c r="G21" s="4">
        <v>10.78</v>
      </c>
      <c r="H21" s="4">
        <v>19.920000000000002</v>
      </c>
      <c r="I21" s="4">
        <f>-11.2+16</f>
        <v>4.8000000000000007</v>
      </c>
      <c r="J21" s="4">
        <v>23.56</v>
      </c>
      <c r="K21" s="4">
        <v>31.57</v>
      </c>
      <c r="L21" s="4">
        <v>21.56</v>
      </c>
      <c r="M21" s="4">
        <v>73.2</v>
      </c>
      <c r="N21" s="5">
        <f t="shared" si="0"/>
        <v>395.67</v>
      </c>
    </row>
    <row r="22" spans="1:14" s="2" customFormat="1" ht="17.399999999999999" customHeight="1" outlineLevel="1" x14ac:dyDescent="0.25">
      <c r="A22" s="11" t="s">
        <v>38</v>
      </c>
      <c r="B22" s="7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v>0.05</v>
      </c>
      <c r="N22" s="5">
        <f t="shared" si="0"/>
        <v>0.05</v>
      </c>
    </row>
    <row r="23" spans="1:14" s="2" customFormat="1" ht="17.399999999999999" customHeight="1" outlineLevel="1" x14ac:dyDescent="0.25">
      <c r="A23" s="11" t="s">
        <v>3</v>
      </c>
      <c r="B23" s="7">
        <v>0</v>
      </c>
      <c r="C23" s="4"/>
      <c r="D23" s="4">
        <v>1.06</v>
      </c>
      <c r="E23" s="4">
        <v>10.28</v>
      </c>
      <c r="F23" s="4">
        <v>2.02</v>
      </c>
      <c r="G23" s="4">
        <v>8.01</v>
      </c>
      <c r="H23" s="4">
        <v>0.01</v>
      </c>
      <c r="I23" s="25">
        <v>7.0000000000000007E-2</v>
      </c>
      <c r="J23" s="4"/>
      <c r="K23" s="4">
        <v>0.12</v>
      </c>
      <c r="L23" s="4">
        <v>0.16</v>
      </c>
      <c r="M23" s="4">
        <v>-0.14000000000000001</v>
      </c>
      <c r="N23" s="5">
        <f t="shared" si="0"/>
        <v>21.59</v>
      </c>
    </row>
    <row r="24" spans="1:14" s="2" customFormat="1" ht="17.399999999999999" customHeight="1" outlineLevel="1" x14ac:dyDescent="0.25">
      <c r="A24" s="11" t="s">
        <v>39</v>
      </c>
      <c r="B24" s="7">
        <v>0</v>
      </c>
      <c r="C24" s="4"/>
      <c r="D24" s="4"/>
      <c r="E24" s="4"/>
      <c r="F24" s="4"/>
      <c r="G24" s="4"/>
      <c r="H24" s="4"/>
      <c r="I24" s="4">
        <v>0.96</v>
      </c>
      <c r="J24" s="4">
        <v>0.96</v>
      </c>
      <c r="K24" s="4">
        <v>0.91</v>
      </c>
      <c r="L24" s="4">
        <v>0.91</v>
      </c>
      <c r="M24" s="4">
        <v>0.91</v>
      </c>
      <c r="N24" s="5">
        <f t="shared" si="0"/>
        <v>4.6500000000000004</v>
      </c>
    </row>
    <row r="25" spans="1:14" s="2" customFormat="1" ht="17.399999999999999" customHeight="1" outlineLevel="1" x14ac:dyDescent="0.25">
      <c r="A25" s="11" t="s">
        <v>40</v>
      </c>
      <c r="B25" s="7">
        <v>0</v>
      </c>
      <c r="C25" s="4"/>
      <c r="D25" s="4">
        <v>1.91</v>
      </c>
      <c r="E25" s="4"/>
      <c r="F25" s="4">
        <v>0.94</v>
      </c>
      <c r="G25" s="4">
        <v>0.1</v>
      </c>
      <c r="H25" s="4"/>
      <c r="I25" s="4">
        <v>0.1</v>
      </c>
      <c r="J25" s="4"/>
      <c r="K25" s="4"/>
      <c r="L25" s="4"/>
      <c r="M25" s="4">
        <v>1</v>
      </c>
      <c r="N25" s="5">
        <f t="shared" si="0"/>
        <v>4.05</v>
      </c>
    </row>
    <row r="26" spans="1:14" s="2" customFormat="1" ht="17.399999999999999" customHeight="1" outlineLevel="1" x14ac:dyDescent="0.25">
      <c r="A26" s="11" t="s">
        <v>41</v>
      </c>
      <c r="B26" s="7">
        <v>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0"/>
        <v>0</v>
      </c>
    </row>
    <row r="27" spans="1:14" s="2" customFormat="1" ht="17.399999999999999" customHeight="1" outlineLevel="1" x14ac:dyDescent="0.25">
      <c r="A27" s="11" t="s">
        <v>42</v>
      </c>
      <c r="B27" s="7">
        <v>0.8</v>
      </c>
      <c r="C27" s="4">
        <v>0.41</v>
      </c>
      <c r="D27" s="4">
        <v>14.33</v>
      </c>
      <c r="E27" s="4">
        <v>14.81</v>
      </c>
      <c r="F27" s="4">
        <v>14.55</v>
      </c>
      <c r="G27" s="4">
        <v>13.66</v>
      </c>
      <c r="H27" s="4">
        <v>16.239999999999998</v>
      </c>
      <c r="I27" s="4">
        <v>17.399999999999999</v>
      </c>
      <c r="J27" s="4">
        <v>16.8</v>
      </c>
      <c r="K27" s="4">
        <v>14.47</v>
      </c>
      <c r="L27" s="4">
        <v>0.97</v>
      </c>
      <c r="M27" s="4">
        <v>4.18</v>
      </c>
      <c r="N27" s="5">
        <f t="shared" si="0"/>
        <v>128.61999999999998</v>
      </c>
    </row>
    <row r="28" spans="1:14" s="2" customFormat="1" ht="17.399999999999999" customHeight="1" x14ac:dyDescent="0.25">
      <c r="A28" s="15" t="s">
        <v>53</v>
      </c>
      <c r="B28" s="21">
        <f t="shared" ref="B28:M28" si="4">B8-B10</f>
        <v>-54.100249999999988</v>
      </c>
      <c r="C28" s="5">
        <f t="shared" si="4"/>
        <v>-49.11</v>
      </c>
      <c r="D28" s="5">
        <f t="shared" si="4"/>
        <v>-57.71</v>
      </c>
      <c r="E28" s="5">
        <f t="shared" si="4"/>
        <v>-133.946</v>
      </c>
      <c r="F28" s="5">
        <f t="shared" si="4"/>
        <v>-110.36999999999998</v>
      </c>
      <c r="G28" s="5">
        <f t="shared" si="4"/>
        <v>-129.26999999999998</v>
      </c>
      <c r="H28" s="5">
        <f t="shared" si="4"/>
        <v>-52.660000000000004</v>
      </c>
      <c r="I28" s="5">
        <f t="shared" si="4"/>
        <v>-65.81</v>
      </c>
      <c r="J28" s="5">
        <f t="shared" si="4"/>
        <v>-44.61</v>
      </c>
      <c r="K28" s="5">
        <f t="shared" si="4"/>
        <v>-48.529999999999994</v>
      </c>
      <c r="L28" s="5">
        <f t="shared" si="4"/>
        <v>-48.999999999999993</v>
      </c>
      <c r="M28" s="5">
        <f t="shared" si="4"/>
        <v>79.169999999999987</v>
      </c>
      <c r="N28" s="5">
        <f t="shared" si="0"/>
        <v>-715.94624999999996</v>
      </c>
    </row>
    <row r="29" spans="1:14" s="2" customFormat="1" ht="17.399999999999999" customHeight="1" x14ac:dyDescent="0.25">
      <c r="A29" s="16" t="s">
        <v>26</v>
      </c>
      <c r="B29" s="21">
        <f>SUM(B30:B45)</f>
        <v>106.6</v>
      </c>
      <c r="C29" s="5">
        <f t="shared" ref="C29:M29" si="5">SUM(C30:C45)</f>
        <v>166.64</v>
      </c>
      <c r="D29" s="5">
        <f t="shared" si="5"/>
        <v>102.17999999999999</v>
      </c>
      <c r="E29" s="5">
        <f t="shared" si="5"/>
        <v>129.69999999999999</v>
      </c>
      <c r="F29" s="5">
        <f t="shared" si="5"/>
        <v>71.39</v>
      </c>
      <c r="G29" s="5">
        <f t="shared" si="5"/>
        <v>77.009999999999991</v>
      </c>
      <c r="H29" s="5">
        <f t="shared" si="5"/>
        <v>50.2</v>
      </c>
      <c r="I29" s="5">
        <f t="shared" si="5"/>
        <v>38.6</v>
      </c>
      <c r="J29" s="5">
        <f t="shared" si="5"/>
        <v>-23.549999999999997</v>
      </c>
      <c r="K29" s="5">
        <f t="shared" si="5"/>
        <v>37.79</v>
      </c>
      <c r="L29" s="5">
        <f t="shared" si="5"/>
        <v>23.730000000000004</v>
      </c>
      <c r="M29" s="5">
        <f t="shared" si="5"/>
        <v>30.15</v>
      </c>
      <c r="N29" s="5">
        <f t="shared" si="0"/>
        <v>810.44</v>
      </c>
    </row>
    <row r="30" spans="1:14" s="2" customFormat="1" ht="17.399999999999999" customHeight="1" outlineLevel="1" x14ac:dyDescent="0.25">
      <c r="A30" s="11" t="s">
        <v>43</v>
      </c>
      <c r="B30" s="7">
        <v>20</v>
      </c>
      <c r="C30" s="4"/>
      <c r="D30" s="4"/>
      <c r="E30" s="4">
        <v>17.34</v>
      </c>
      <c r="F30" s="4">
        <v>7.08</v>
      </c>
      <c r="G30" s="4"/>
      <c r="H30" s="4"/>
      <c r="I30" s="4">
        <f>0.03+20</f>
        <v>20.03</v>
      </c>
      <c r="J30" s="4"/>
      <c r="K30" s="4">
        <v>8.5</v>
      </c>
      <c r="L30" s="4">
        <v>14.15</v>
      </c>
      <c r="M30" s="4">
        <v>14.15</v>
      </c>
      <c r="N30" s="5">
        <f t="shared" si="0"/>
        <v>101.25000000000001</v>
      </c>
    </row>
    <row r="31" spans="1:14" s="2" customFormat="1" ht="17.399999999999999" customHeight="1" outlineLevel="1" x14ac:dyDescent="0.25">
      <c r="A31" s="11" t="s">
        <v>44</v>
      </c>
      <c r="B31" s="7">
        <v>0</v>
      </c>
      <c r="C31" s="4">
        <v>7.08</v>
      </c>
      <c r="D31" s="4">
        <v>7.08</v>
      </c>
      <c r="E31" s="4">
        <v>7.08</v>
      </c>
      <c r="F31" s="4"/>
      <c r="G31" s="4">
        <v>7.08</v>
      </c>
      <c r="H31" s="4">
        <v>7.1</v>
      </c>
      <c r="I31" s="4"/>
      <c r="J31" s="4"/>
      <c r="K31" s="4"/>
      <c r="L31" s="4"/>
      <c r="M31" s="4"/>
      <c r="N31" s="5">
        <f t="shared" si="0"/>
        <v>35.42</v>
      </c>
    </row>
    <row r="32" spans="1:14" s="2" customFormat="1" ht="17.399999999999999" customHeight="1" outlineLevel="1" x14ac:dyDescent="0.25">
      <c r="A32" s="11" t="s">
        <v>45</v>
      </c>
      <c r="B32" s="7">
        <v>7.1</v>
      </c>
      <c r="C32" s="4"/>
      <c r="D32" s="4"/>
      <c r="E32" s="4"/>
      <c r="F32" s="4"/>
      <c r="G32" s="4"/>
      <c r="H32" s="4"/>
      <c r="I32" s="4"/>
      <c r="J32" s="4">
        <v>4.3499999999999996</v>
      </c>
      <c r="K32" s="4"/>
      <c r="L32" s="4"/>
      <c r="M32" s="4"/>
      <c r="N32" s="5">
        <f t="shared" si="0"/>
        <v>11.45</v>
      </c>
    </row>
    <row r="33" spans="1:14" s="2" customFormat="1" ht="17.399999999999999" customHeight="1" outlineLevel="1" x14ac:dyDescent="0.25">
      <c r="A33" s="11" t="s">
        <v>30</v>
      </c>
      <c r="B33" s="7">
        <v>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>
        <f t="shared" si="0"/>
        <v>0</v>
      </c>
    </row>
    <row r="34" spans="1:14" s="2" customFormat="1" ht="17.399999999999999" customHeight="1" outlineLevel="1" x14ac:dyDescent="0.25">
      <c r="A34" s="11" t="s">
        <v>46</v>
      </c>
      <c r="B34" s="7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>
        <f t="shared" si="0"/>
        <v>0</v>
      </c>
    </row>
    <row r="35" spans="1:14" s="2" customFormat="1" ht="17.399999999999999" customHeight="1" outlineLevel="1" x14ac:dyDescent="0.25">
      <c r="A35" s="11" t="s">
        <v>47</v>
      </c>
      <c r="B35" s="7">
        <v>0</v>
      </c>
      <c r="C35" s="4">
        <v>8.6199999999999992</v>
      </c>
      <c r="D35" s="4"/>
      <c r="E35" s="4"/>
      <c r="F35" s="4"/>
      <c r="G35" s="4">
        <v>5.53</v>
      </c>
      <c r="H35" s="4">
        <v>-4</v>
      </c>
      <c r="I35" s="4"/>
      <c r="J35" s="4"/>
      <c r="K35" s="4"/>
      <c r="L35" s="4">
        <v>0.31</v>
      </c>
      <c r="M35" s="4"/>
      <c r="N35" s="5">
        <f t="shared" si="0"/>
        <v>10.459999999999999</v>
      </c>
    </row>
    <row r="36" spans="1:14" s="2" customFormat="1" ht="17.399999999999999" customHeight="1" outlineLevel="1" x14ac:dyDescent="0.25">
      <c r="A36" s="11" t="s">
        <v>2</v>
      </c>
      <c r="B36" s="7">
        <v>0</v>
      </c>
      <c r="C36" s="4"/>
      <c r="D36" s="4"/>
      <c r="E36" s="4"/>
      <c r="F36" s="4">
        <v>0.21</v>
      </c>
      <c r="G36" s="4"/>
      <c r="H36" s="4"/>
      <c r="I36" s="4"/>
      <c r="J36" s="4"/>
      <c r="K36" s="4"/>
      <c r="L36" s="4"/>
      <c r="M36" s="4"/>
      <c r="N36" s="5">
        <f t="shared" si="0"/>
        <v>0.21</v>
      </c>
    </row>
    <row r="37" spans="1:14" s="2" customFormat="1" ht="17.399999999999999" customHeight="1" outlineLevel="1" x14ac:dyDescent="0.25">
      <c r="A37" s="11" t="s">
        <v>48</v>
      </c>
      <c r="B37" s="7">
        <v>0.1</v>
      </c>
      <c r="C37" s="4"/>
      <c r="D37" s="4"/>
      <c r="E37" s="4">
        <v>0.3</v>
      </c>
      <c r="F37" s="4">
        <v>0.24</v>
      </c>
      <c r="G37" s="4">
        <v>0.25</v>
      </c>
      <c r="H37" s="4">
        <v>0.56999999999999995</v>
      </c>
      <c r="I37" s="4">
        <v>0.1</v>
      </c>
      <c r="J37" s="4">
        <v>0.2</v>
      </c>
      <c r="K37" s="4">
        <v>1.2899999999999998</v>
      </c>
      <c r="L37" s="4"/>
      <c r="M37" s="4"/>
      <c r="N37" s="5">
        <f t="shared" si="0"/>
        <v>3.05</v>
      </c>
    </row>
    <row r="38" spans="1:14" s="2" customFormat="1" ht="17.399999999999999" customHeight="1" outlineLevel="1" x14ac:dyDescent="0.25">
      <c r="A38" s="11" t="s">
        <v>49</v>
      </c>
      <c r="B38" s="7">
        <v>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>
        <f t="shared" si="0"/>
        <v>0</v>
      </c>
    </row>
    <row r="39" spans="1:14" s="2" customFormat="1" ht="17.399999999999999" customHeight="1" outlineLevel="1" x14ac:dyDescent="0.25">
      <c r="A39" s="11" t="s">
        <v>50</v>
      </c>
      <c r="B39" s="7">
        <v>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>
        <f t="shared" si="0"/>
        <v>0</v>
      </c>
    </row>
    <row r="40" spans="1:14" s="2" customFormat="1" ht="17.399999999999999" customHeight="1" outlineLevel="1" x14ac:dyDescent="0.25">
      <c r="A40" s="11" t="s">
        <v>51</v>
      </c>
      <c r="B40" s="7">
        <v>63.8</v>
      </c>
      <c r="C40" s="4">
        <v>135.9</v>
      </c>
      <c r="D40" s="4">
        <v>88.55</v>
      </c>
      <c r="E40" s="4">
        <v>97.44</v>
      </c>
      <c r="F40" s="4">
        <v>61.370000000000005</v>
      </c>
      <c r="G40" s="4">
        <v>60.05</v>
      </c>
      <c r="H40" s="4">
        <v>45.23</v>
      </c>
      <c r="I40" s="4">
        <f>14.47+3.77</f>
        <v>18.240000000000002</v>
      </c>
      <c r="J40" s="4">
        <v>-28.36</v>
      </c>
      <c r="K40" s="4">
        <v>25.959999999999997</v>
      </c>
      <c r="L40" s="4">
        <v>9.1300000000000008</v>
      </c>
      <c r="M40" s="4">
        <v>15.15</v>
      </c>
      <c r="N40" s="5">
        <f t="shared" si="0"/>
        <v>592.46</v>
      </c>
    </row>
    <row r="41" spans="1:14" s="2" customFormat="1" ht="17.399999999999999" customHeight="1" outlineLevel="1" x14ac:dyDescent="0.25">
      <c r="A41" s="11" t="s">
        <v>38</v>
      </c>
      <c r="B41" s="7">
        <v>0</v>
      </c>
      <c r="C41" s="4"/>
      <c r="D41" s="4"/>
      <c r="E41" s="4">
        <v>0.02</v>
      </c>
      <c r="F41" s="4"/>
      <c r="G41" s="4"/>
      <c r="H41" s="4"/>
      <c r="I41" s="4"/>
      <c r="J41" s="4"/>
      <c r="K41" s="4"/>
      <c r="L41" s="4"/>
      <c r="M41" s="4"/>
      <c r="N41" s="5">
        <f t="shared" si="0"/>
        <v>0.02</v>
      </c>
    </row>
    <row r="42" spans="1:14" s="2" customFormat="1" ht="17.399999999999999" customHeight="1" outlineLevel="1" x14ac:dyDescent="0.25">
      <c r="A42" s="11" t="s">
        <v>3</v>
      </c>
      <c r="B42" s="7">
        <v>0.1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>
        <f t="shared" si="0"/>
        <v>0.1</v>
      </c>
    </row>
    <row r="43" spans="1:14" s="2" customFormat="1" ht="17.399999999999999" customHeight="1" outlineLevel="1" x14ac:dyDescent="0.25">
      <c r="A43" s="11" t="s">
        <v>39</v>
      </c>
      <c r="B43" s="7">
        <v>0.9</v>
      </c>
      <c r="C43" s="4">
        <v>0.91</v>
      </c>
      <c r="D43" s="4">
        <v>0.96</v>
      </c>
      <c r="E43" s="4">
        <v>0.96</v>
      </c>
      <c r="F43" s="4">
        <v>0.96</v>
      </c>
      <c r="G43" s="4">
        <v>0.96</v>
      </c>
      <c r="H43" s="4">
        <v>0.96</v>
      </c>
      <c r="I43" s="4"/>
      <c r="J43" s="4"/>
      <c r="K43" s="4"/>
      <c r="L43" s="4">
        <v>0.02</v>
      </c>
      <c r="M43" s="4">
        <v>0.02</v>
      </c>
      <c r="N43" s="5">
        <f>SUM(B43:M43)</f>
        <v>6.6499999999999986</v>
      </c>
    </row>
    <row r="44" spans="1:14" s="2" customFormat="1" ht="17.399999999999999" customHeight="1" outlineLevel="1" x14ac:dyDescent="0.25">
      <c r="A44" s="11" t="s">
        <v>40</v>
      </c>
      <c r="B44" s="7">
        <v>0</v>
      </c>
      <c r="C44" s="4"/>
      <c r="D44" s="4"/>
      <c r="E44" s="4"/>
      <c r="F44" s="4">
        <v>0.15</v>
      </c>
      <c r="G44" s="4">
        <v>0.16</v>
      </c>
      <c r="H44" s="4"/>
      <c r="I44" s="4"/>
      <c r="J44" s="4"/>
      <c r="K44" s="4"/>
      <c r="L44" s="4"/>
      <c r="M44" s="4"/>
      <c r="N44" s="5">
        <f t="shared" si="0"/>
        <v>0.31</v>
      </c>
    </row>
    <row r="45" spans="1:14" s="2" customFormat="1" ht="17.399999999999999" customHeight="1" outlineLevel="1" x14ac:dyDescent="0.25">
      <c r="A45" s="11" t="s">
        <v>52</v>
      </c>
      <c r="B45" s="7">
        <v>14.6</v>
      </c>
      <c r="C45" s="4">
        <v>14.13</v>
      </c>
      <c r="D45" s="4">
        <v>5.59</v>
      </c>
      <c r="E45" s="4">
        <v>6.56</v>
      </c>
      <c r="F45" s="4">
        <v>1.38</v>
      </c>
      <c r="G45" s="4">
        <v>2.98</v>
      </c>
      <c r="H45" s="4">
        <v>0.34</v>
      </c>
      <c r="I45" s="4">
        <v>0.23</v>
      </c>
      <c r="J45" s="4">
        <v>0.26</v>
      </c>
      <c r="K45" s="4">
        <v>2.04</v>
      </c>
      <c r="L45" s="4">
        <v>0.12</v>
      </c>
      <c r="M45" s="4">
        <v>0.83</v>
      </c>
      <c r="N45" s="5">
        <f>SUM(B45:M45)</f>
        <v>49.059999999999995</v>
      </c>
    </row>
    <row r="46" spans="1:14" ht="17.100000000000001" customHeight="1" thickBot="1" x14ac:dyDescent="0.3">
      <c r="A46" s="18" t="s">
        <v>4</v>
      </c>
      <c r="B46" s="8">
        <f>B28-B29</f>
        <v>-160.70024999999998</v>
      </c>
      <c r="C46" s="6">
        <f t="shared" ref="C46:M46" si="6">C28-C29</f>
        <v>-215.75</v>
      </c>
      <c r="D46" s="6">
        <f t="shared" si="6"/>
        <v>-159.88999999999999</v>
      </c>
      <c r="E46" s="6">
        <f t="shared" si="6"/>
        <v>-263.64599999999996</v>
      </c>
      <c r="F46" s="6">
        <f t="shared" si="6"/>
        <v>-181.76</v>
      </c>
      <c r="G46" s="6">
        <f t="shared" si="6"/>
        <v>-206.27999999999997</v>
      </c>
      <c r="H46" s="6">
        <f t="shared" si="6"/>
        <v>-102.86000000000001</v>
      </c>
      <c r="I46" s="6">
        <f t="shared" si="6"/>
        <v>-104.41</v>
      </c>
      <c r="J46" s="6">
        <f t="shared" si="6"/>
        <v>-21.060000000000002</v>
      </c>
      <c r="K46" s="6">
        <f t="shared" si="6"/>
        <v>-86.32</v>
      </c>
      <c r="L46" s="6">
        <f t="shared" si="6"/>
        <v>-72.72999999999999</v>
      </c>
      <c r="M46" s="6">
        <f t="shared" si="6"/>
        <v>49.019999999999989</v>
      </c>
      <c r="N46" s="6">
        <f t="shared" si="0"/>
        <v>-1526.38625</v>
      </c>
    </row>
  </sheetData>
  <phoneticPr fontId="2" type="noConversion"/>
  <hyperlinks>
    <hyperlink ref="C1" location="目录!A1" display="返回首页"/>
  </hyperlinks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ASSASSINA</vt:lpstr>
      <vt:lpstr>COMO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李娟</dc:creator>
  <cp:lastModifiedBy>ReshapeData</cp:lastModifiedBy>
  <dcterms:created xsi:type="dcterms:W3CDTF">2015-06-05T18:19:34Z</dcterms:created>
  <dcterms:modified xsi:type="dcterms:W3CDTF">2021-06-21T04:01:33Z</dcterms:modified>
</cp:coreProperties>
</file>