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2" r:id="rId1"/>
    <sheet name="Лист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6" i="1"/>
  <c r="G5" i="1" s="1"/>
  <c r="H4" i="1"/>
  <c r="J6" i="2"/>
  <c r="I6" i="2"/>
  <c r="I5" i="2"/>
  <c r="G2" i="2"/>
  <c r="H2" i="2" s="1"/>
  <c r="J2" i="2" s="1"/>
  <c r="K2" i="2" s="1"/>
  <c r="B5" i="2"/>
  <c r="E5" i="1" l="1"/>
  <c r="H5" i="1"/>
  <c r="B5" i="1"/>
  <c r="F5" i="1"/>
  <c r="C5" i="1"/>
  <c r="C4" i="1"/>
  <c r="L6" i="2"/>
  <c r="L2" i="2"/>
  <c r="D4" i="1"/>
  <c r="E4" i="1"/>
  <c r="F4" i="1"/>
  <c r="G4" i="1"/>
  <c r="B4" i="1"/>
  <c r="M5" i="2" l="1"/>
  <c r="K5" i="2"/>
  <c r="N5" i="2" l="1"/>
</calcChain>
</file>

<file path=xl/comments1.xml><?xml version="1.0" encoding="utf-8"?>
<comments xmlns="http://schemas.openxmlformats.org/spreadsheetml/2006/main">
  <authors>
    <author>Автор</author>
  </authors>
  <commentLis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значения плеча и количества шайб, все остальные величины справа считаются автоматически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I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Заполнить значения времени и H0, остальные величины считаются автоматически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  <charset val="204"/>
          </rPr>
          <t>График создаётся автоматически после заполнения, требуется аппроксимировать его по МНК и найти N0 как значение пересечения с осью ординат</t>
        </r>
      </text>
    </comment>
  </commentList>
</comments>
</file>

<file path=xl/sharedStrings.xml><?xml version="1.0" encoding="utf-8"?>
<sst xmlns="http://schemas.openxmlformats.org/spreadsheetml/2006/main" count="27" uniqueCount="25">
  <si>
    <t>Определяемые величины</t>
  </si>
  <si>
    <t>Положение гири тормозного устройства x, мм</t>
  </si>
  <si>
    <t>t, с</t>
  </si>
  <si>
    <t>N, Н</t>
  </si>
  <si>
    <r>
      <t>a, м/с</t>
    </r>
    <r>
      <rPr>
        <vertAlign val="superscript"/>
        <sz val="11"/>
        <color rgb="FF000000"/>
        <rFont val="Arial"/>
        <family val="2"/>
        <charset val="204"/>
      </rPr>
      <t>2</t>
    </r>
  </si>
  <si>
    <t>mг</t>
  </si>
  <si>
    <t>b</t>
  </si>
  <si>
    <t>Плечо тормозного устройства, х</t>
  </si>
  <si>
    <t>Значение плеча х , мм</t>
  </si>
  <si>
    <t>Количество шайб на каретке</t>
  </si>
  <si>
    <t>Масса каретки с шайбами</t>
  </si>
  <si>
    <t>x ср</t>
  </si>
  <si>
    <t>случайная погрешность</t>
  </si>
  <si>
    <t>абсолютная погрешность</t>
  </si>
  <si>
    <t>относительная погрешность</t>
  </si>
  <si>
    <t>коэффициент трения</t>
  </si>
  <si>
    <t>Относительные погрешности</t>
  </si>
  <si>
    <t>m каретки с шайбами</t>
  </si>
  <si>
    <t>mш шайбы</t>
  </si>
  <si>
    <t>mк каретки</t>
  </si>
  <si>
    <t>mг груза</t>
  </si>
  <si>
    <t>относительная погрешность коэффициента трения</t>
  </si>
  <si>
    <t>абсолютная погрешность коэффициента трения</t>
  </si>
  <si>
    <t>коэффициент Стьюдента дляn=3</t>
  </si>
  <si>
    <t>СКО 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</si>
</sst>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vertAlign val="superscript"/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i/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силы реакции опоры от ускорения </a:t>
            </a:r>
            <a:r>
              <a:rPr lang="en-US"/>
              <a:t>N(a)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Лист2!$B$5:$H$5</c:f>
              <c:numCache>
                <c:formatCode>0.000000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Лист2!$B$4:$H$4</c:f>
              <c:numCache>
                <c:formatCode>General</c:formatCode>
                <c:ptCount val="7"/>
                <c:pt idx="0">
                  <c:v>0</c:v>
                </c:pt>
                <c:pt idx="1">
                  <c:v>2.64</c:v>
                </c:pt>
                <c:pt idx="2">
                  <c:v>3.96</c:v>
                </c:pt>
                <c:pt idx="3">
                  <c:v>5.28</c:v>
                </c:pt>
                <c:pt idx="4">
                  <c:v>6.6000000000000005</c:v>
                </c:pt>
                <c:pt idx="5">
                  <c:v>7.92</c:v>
                </c:pt>
                <c:pt idx="6">
                  <c:v>9.240000000000002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F-4F2B-8441-C8821026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03248"/>
        <c:axId val="246202400"/>
      </c:scatterChart>
      <c:valAx>
        <c:axId val="2369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 </a:t>
                </a:r>
                <a:r>
                  <a:rPr lang="ru-RU"/>
                  <a:t>м/с</a:t>
                </a:r>
                <a:r>
                  <a:rPr lang="en-US"/>
                  <a:t>^</a:t>
                </a:r>
                <a:r>
                  <a:rPr lang="ru-RU"/>
                  <a:t>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202400"/>
        <c:crosses val="autoZero"/>
        <c:crossBetween val="midCat"/>
      </c:valAx>
      <c:valAx>
        <c:axId val="2462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</a:t>
                </a:r>
                <a:r>
                  <a:rPr lang="ru-RU"/>
                  <a:t>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9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142875</xdr:colOff>
      <xdr:row>1</xdr:row>
      <xdr:rowOff>190500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9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152400</xdr:colOff>
      <xdr:row>1</xdr:row>
      <xdr:rowOff>190500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19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14287</xdr:rowOff>
    </xdr:from>
    <xdr:ext cx="261995" cy="1762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828800" y="576262"/>
              <a:ext cx="261995" cy="176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828800" y="576262"/>
              <a:ext cx="261995" cy="176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9</xdr:col>
      <xdr:colOff>600074</xdr:colOff>
      <xdr:row>21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"/>
  <sheetViews>
    <sheetView workbookViewId="0">
      <selection activeCell="B4" sqref="B4:D4"/>
    </sheetView>
  </sheetViews>
  <sheetFormatPr defaultRowHeight="15" x14ac:dyDescent="0.25"/>
  <cols>
    <col min="1" max="1" width="16" customWidth="1"/>
    <col min="6" max="6" width="15.85546875" customWidth="1"/>
    <col min="9" max="10" width="13.7109375" customWidth="1"/>
    <col min="11" max="11" width="14.28515625" customWidth="1"/>
    <col min="12" max="12" width="14.5703125" customWidth="1"/>
    <col min="13" max="13" width="18" customWidth="1"/>
    <col min="14" max="14" width="15.42578125" customWidth="1"/>
  </cols>
  <sheetData>
    <row r="1" spans="1:14" ht="44.25" customHeight="1" x14ac:dyDescent="0.25">
      <c r="A1" s="15" t="s">
        <v>0</v>
      </c>
      <c r="B1" s="16" t="s">
        <v>7</v>
      </c>
      <c r="C1" s="16"/>
      <c r="D1" s="16"/>
      <c r="G1" s="9" t="s">
        <v>11</v>
      </c>
      <c r="H1" s="9" t="s">
        <v>24</v>
      </c>
      <c r="I1" s="10" t="s">
        <v>23</v>
      </c>
      <c r="J1" s="10" t="s">
        <v>12</v>
      </c>
      <c r="K1" s="10" t="s">
        <v>13</v>
      </c>
      <c r="L1" s="10" t="s">
        <v>14</v>
      </c>
    </row>
    <row r="2" spans="1:14" x14ac:dyDescent="0.25">
      <c r="A2" s="15"/>
      <c r="B2" s="4"/>
      <c r="C2" s="5"/>
      <c r="D2" s="5"/>
      <c r="G2" s="9" t="e">
        <f>AVERAGE(B3:D3)</f>
        <v>#DIV/0!</v>
      </c>
      <c r="H2" s="9" t="e">
        <f>SQRT(SUM((B3-G2)^2,(C3-G2)^2,(D3-G2)^2)/6)</f>
        <v>#DIV/0!</v>
      </c>
      <c r="I2" s="9">
        <v>4.3</v>
      </c>
      <c r="J2" s="9" t="e">
        <f>I2*H2</f>
        <v>#DIV/0!</v>
      </c>
      <c r="K2" s="9" t="e">
        <f>SQRT(J2^2+(2/3*1)^2)</f>
        <v>#DIV/0!</v>
      </c>
      <c r="L2" s="9" t="e">
        <f>K2/G2</f>
        <v>#DIV/0!</v>
      </c>
    </row>
    <row r="3" spans="1:14" ht="30" x14ac:dyDescent="0.25">
      <c r="A3" s="6" t="s">
        <v>8</v>
      </c>
      <c r="B3" s="7"/>
      <c r="C3" s="7"/>
      <c r="D3" s="8"/>
    </row>
    <row r="4" spans="1:14" ht="57" customHeight="1" x14ac:dyDescent="0.25">
      <c r="A4" s="6" t="s">
        <v>9</v>
      </c>
      <c r="B4" s="17"/>
      <c r="C4" s="17"/>
      <c r="D4" s="17"/>
      <c r="F4" s="3"/>
      <c r="G4" s="10" t="s">
        <v>19</v>
      </c>
      <c r="H4" s="10" t="s">
        <v>18</v>
      </c>
      <c r="I4" s="10" t="s">
        <v>17</v>
      </c>
      <c r="J4" s="10" t="s">
        <v>6</v>
      </c>
      <c r="K4" s="10" t="s">
        <v>15</v>
      </c>
      <c r="L4" s="10" t="s">
        <v>20</v>
      </c>
      <c r="M4" s="10" t="s">
        <v>21</v>
      </c>
      <c r="N4" s="10" t="s">
        <v>22</v>
      </c>
    </row>
    <row r="5" spans="1:14" ht="30" x14ac:dyDescent="0.25">
      <c r="A5" s="6" t="s">
        <v>10</v>
      </c>
      <c r="B5" s="17">
        <f>0.132+B4*0.2</f>
        <v>0.13200000000000001</v>
      </c>
      <c r="C5" s="17"/>
      <c r="D5" s="17"/>
      <c r="F5" s="3"/>
      <c r="G5" s="11">
        <v>0.13200000000000001</v>
      </c>
      <c r="H5" s="11">
        <v>0.2</v>
      </c>
      <c r="I5" s="11">
        <f>0.132+B4*0.2</f>
        <v>0.13200000000000001</v>
      </c>
      <c r="J5" s="11">
        <v>0.02</v>
      </c>
      <c r="K5" s="11" t="e">
        <f>I5*J5/L5/G2*1000</f>
        <v>#DIV/0!</v>
      </c>
      <c r="L5" s="11">
        <v>0.13200000000000001</v>
      </c>
      <c r="M5" s="10" t="e">
        <f>SQRT(I6^2+J6^2+L6^2+L2^2)</f>
        <v>#DIV/0!</v>
      </c>
      <c r="N5" s="10" t="e">
        <f>M5*K5</f>
        <v>#DIV/0!</v>
      </c>
    </row>
    <row r="6" spans="1:14" ht="30" x14ac:dyDescent="0.25">
      <c r="F6" s="10" t="s">
        <v>16</v>
      </c>
      <c r="G6" s="10"/>
      <c r="H6" s="10"/>
      <c r="I6" s="10">
        <f>2/3*SQRT(0.001^2+B4*0.001^2)/(0.132+B4*0.2)</f>
        <v>5.0505050505050501E-3</v>
      </c>
      <c r="J6" s="10">
        <f>2/3*0.0005/J5</f>
        <v>1.6666666666666666E-2</v>
      </c>
      <c r="K6" s="10"/>
      <c r="L6" s="10">
        <f>2/3*0.001/L5</f>
        <v>5.0505050505050501E-3</v>
      </c>
      <c r="M6" s="3"/>
      <c r="N6" s="3"/>
    </row>
  </sheetData>
  <mergeCells count="4">
    <mergeCell ref="A1:A2"/>
    <mergeCell ref="B1:D1"/>
    <mergeCell ref="B4:D4"/>
    <mergeCell ref="B5:D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C4" sqref="C4"/>
    </sheetView>
  </sheetViews>
  <sheetFormatPr defaultRowHeight="15" x14ac:dyDescent="0.25"/>
  <cols>
    <col min="1" max="1" width="10.42578125" customWidth="1"/>
    <col min="2" max="2" width="9.5703125" bestFit="1" customWidth="1"/>
    <col min="3" max="3" width="13.28515625" bestFit="1" customWidth="1"/>
    <col min="4" max="6" width="9.5703125" bestFit="1" customWidth="1"/>
    <col min="7" max="7" width="11.7109375" customWidth="1"/>
  </cols>
  <sheetData>
    <row r="1" spans="1:11" ht="44.25" customHeight="1" x14ac:dyDescent="0.25">
      <c r="A1" s="15" t="s">
        <v>0</v>
      </c>
      <c r="B1" s="16" t="s">
        <v>1</v>
      </c>
      <c r="C1" s="16"/>
      <c r="D1" s="16"/>
      <c r="E1" s="16"/>
      <c r="F1" s="16"/>
      <c r="G1" s="16"/>
      <c r="H1" s="16"/>
      <c r="J1" s="9" t="s">
        <v>5</v>
      </c>
      <c r="K1" s="9" t="s">
        <v>6</v>
      </c>
    </row>
    <row r="2" spans="1:11" x14ac:dyDescent="0.25">
      <c r="A2" s="15"/>
      <c r="B2" s="12">
        <v>0</v>
      </c>
      <c r="C2" s="12">
        <v>40</v>
      </c>
      <c r="D2" s="12">
        <v>60</v>
      </c>
      <c r="E2" s="12">
        <v>80</v>
      </c>
      <c r="F2" s="12">
        <v>100</v>
      </c>
      <c r="G2" s="12">
        <v>120</v>
      </c>
      <c r="H2" s="13">
        <v>140</v>
      </c>
      <c r="J2" s="13">
        <v>0.13200000000000001</v>
      </c>
      <c r="K2" s="13">
        <v>0.02</v>
      </c>
    </row>
    <row r="3" spans="1:11" x14ac:dyDescent="0.25">
      <c r="A3" s="12" t="s">
        <v>2</v>
      </c>
      <c r="B3" s="12"/>
      <c r="C3" s="12"/>
      <c r="D3" s="12"/>
      <c r="E3" s="12"/>
      <c r="F3" s="12"/>
      <c r="G3" s="12"/>
      <c r="H3" s="9"/>
    </row>
    <row r="4" spans="1:11" x14ac:dyDescent="0.25">
      <c r="A4" s="12" t="s">
        <v>3</v>
      </c>
      <c r="B4" s="12">
        <f>B2/K2*J2*10</f>
        <v>0</v>
      </c>
      <c r="C4" s="12">
        <f t="shared" ref="C4:H4" si="0">C2/1000/$K$2*$J$2*10</f>
        <v>2.64</v>
      </c>
      <c r="D4" s="12">
        <f t="shared" si="0"/>
        <v>3.96</v>
      </c>
      <c r="E4" s="12">
        <f t="shared" si="0"/>
        <v>5.28</v>
      </c>
      <c r="F4" s="12">
        <f t="shared" si="0"/>
        <v>6.6000000000000005</v>
      </c>
      <c r="G4" s="12">
        <f t="shared" si="0"/>
        <v>7.92</v>
      </c>
      <c r="H4" s="12">
        <f t="shared" si="0"/>
        <v>9.240000000000002</v>
      </c>
    </row>
    <row r="5" spans="1:11" ht="16.5" x14ac:dyDescent="0.25">
      <c r="A5" s="12" t="s">
        <v>4</v>
      </c>
      <c r="B5" s="14" t="e">
        <f>2*$B$6/B3^2</f>
        <v>#DIV/0!</v>
      </c>
      <c r="C5" s="14" t="e">
        <f t="shared" ref="C5:G5" si="1">2*$B$6/C3^2</f>
        <v>#DIV/0!</v>
      </c>
      <c r="D5" s="14" t="e">
        <f t="shared" si="1"/>
        <v>#DIV/0!</v>
      </c>
      <c r="E5" s="14" t="e">
        <f t="shared" si="1"/>
        <v>#DIV/0!</v>
      </c>
      <c r="F5" s="14" t="e">
        <f t="shared" si="1"/>
        <v>#DIV/0!</v>
      </c>
      <c r="G5" s="14" t="e">
        <f t="shared" si="1"/>
        <v>#DIV/0!</v>
      </c>
      <c r="H5" s="14" t="e">
        <f>2*$B$6/H3^2</f>
        <v>#DIV/0!</v>
      </c>
    </row>
    <row r="6" spans="1:11" ht="19.5" customHeight="1" x14ac:dyDescent="0.25">
      <c r="A6" s="12"/>
      <c r="B6" s="16">
        <f>0.7-A6</f>
        <v>0.7</v>
      </c>
      <c r="C6" s="16"/>
      <c r="D6" s="16"/>
      <c r="E6" s="16"/>
      <c r="F6" s="16"/>
      <c r="G6" s="16"/>
      <c r="H6" s="16"/>
    </row>
    <row r="7" spans="1:11" x14ac:dyDescent="0.25">
      <c r="I7" s="1"/>
    </row>
    <row r="8" spans="1:11" x14ac:dyDescent="0.25">
      <c r="I8" s="1"/>
    </row>
    <row r="9" spans="1:11" x14ac:dyDescent="0.25">
      <c r="C9" s="2"/>
    </row>
    <row r="10" spans="1:11" x14ac:dyDescent="0.25">
      <c r="G10" s="2"/>
    </row>
    <row r="11" spans="1:11" x14ac:dyDescent="0.25">
      <c r="C11" s="2"/>
      <c r="G11" s="2"/>
    </row>
    <row r="12" spans="1:11" x14ac:dyDescent="0.25">
      <c r="C12" s="2"/>
      <c r="G12" s="2"/>
    </row>
    <row r="13" spans="1:11" x14ac:dyDescent="0.25">
      <c r="C13" s="2"/>
      <c r="G13" s="2"/>
    </row>
    <row r="14" spans="1:11" x14ac:dyDescent="0.25">
      <c r="C14" s="2"/>
      <c r="G14" s="2"/>
    </row>
    <row r="15" spans="1:11" x14ac:dyDescent="0.25">
      <c r="C15" s="2"/>
      <c r="G15" s="2"/>
    </row>
    <row r="16" spans="1:11" x14ac:dyDescent="0.25">
      <c r="C16" s="2"/>
      <c r="G16" s="2"/>
    </row>
    <row r="17" spans="5:7" x14ac:dyDescent="0.25">
      <c r="G17" s="2"/>
    </row>
    <row r="18" spans="5:7" x14ac:dyDescent="0.25">
      <c r="E18" s="2"/>
      <c r="G18" s="2"/>
    </row>
    <row r="19" spans="5:7" x14ac:dyDescent="0.25">
      <c r="G19" s="2"/>
    </row>
  </sheetData>
  <mergeCells count="3">
    <mergeCell ref="A1:A2"/>
    <mergeCell ref="B1:H1"/>
    <mergeCell ref="B6:H6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2022-04-24T15:09:56Z</dcterms:modified>
</cp:coreProperties>
</file>