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ITMO\2kurs\1sem\phys\need to do\lab1.11\"/>
    </mc:Choice>
  </mc:AlternateContent>
  <xr:revisionPtr revIDLastSave="0" documentId="13_ncr:1_{7A2F1675-8D43-4130-B8A4-C971AB07C621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Лист1" sheetId="1" r:id="rId1"/>
  </sheets>
  <definedNames>
    <definedName name="solver_adj" localSheetId="0" hidden="1">Лист1!$B$3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Лист1!$F$1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1" l="1"/>
  <c r="V21" i="1" s="1"/>
  <c r="S14" i="1"/>
  <c r="S19" i="1" s="1"/>
  <c r="P13" i="1"/>
  <c r="P15" i="1" s="1"/>
  <c r="S8" i="1"/>
  <c r="Q5" i="1"/>
  <c r="V17" i="1" l="1"/>
  <c r="V19" i="1"/>
  <c r="V16" i="1"/>
  <c r="V20" i="1"/>
  <c r="V18" i="1"/>
  <c r="S16" i="1"/>
  <c r="S18" i="1"/>
  <c r="S20" i="1"/>
  <c r="S21" i="1"/>
  <c r="S17" i="1"/>
  <c r="V13" i="1" l="1"/>
  <c r="V24" i="1" s="1"/>
  <c r="V27" i="1" s="1"/>
  <c r="V30" i="1" s="1"/>
  <c r="S13" i="1"/>
  <c r="S24" i="1" s="1"/>
  <c r="S27" i="1" s="1"/>
  <c r="S30" i="1" s="1"/>
</calcChain>
</file>

<file path=xl/sharedStrings.xml><?xml version="1.0" encoding="utf-8"?>
<sst xmlns="http://schemas.openxmlformats.org/spreadsheetml/2006/main" count="23" uniqueCount="23">
  <si>
    <t>x, см</t>
  </si>
  <si>
    <t>t1, с</t>
  </si>
  <si>
    <t>t2, с</t>
  </si>
  <si>
    <t>g</t>
  </si>
  <si>
    <t>t0</t>
  </si>
  <si>
    <t>L</t>
  </si>
  <si>
    <t>N</t>
  </si>
  <si>
    <t>погрешности</t>
  </si>
  <si>
    <t>дельта L</t>
  </si>
  <si>
    <t>дельта t0</t>
  </si>
  <si>
    <t>абсолютная погрешность t0</t>
  </si>
  <si>
    <t>относительная погрешность t0</t>
  </si>
  <si>
    <t>абс погр t2</t>
  </si>
  <si>
    <t>ско для t1</t>
  </si>
  <si>
    <t>относит погр t1</t>
  </si>
  <si>
    <t>асб погр t1</t>
  </si>
  <si>
    <t>случайная погр t1</t>
  </si>
  <si>
    <t>относит погр t2</t>
  </si>
  <si>
    <t>асб погр t2</t>
  </si>
  <si>
    <t>случайная погр t2</t>
  </si>
  <si>
    <t>ско для t2</t>
  </si>
  <si>
    <t>Берем расчеты и вставляем в таблицу справа, график построится сам</t>
  </si>
  <si>
    <t xml:space="preserve">Ищем точку соприкосновения, вставляем в эту таблицу, находим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</si>
</sst>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/>
    <xf numFmtId="2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Рисунок 2.</a:t>
            </a:r>
            <a:r>
              <a:rPr lang="ru-RU" baseline="0"/>
              <a:t> График </a:t>
            </a:r>
            <a:r>
              <a:rPr lang="ru-RU" b="0" baseline="0"/>
              <a:t>зависимости </a:t>
            </a:r>
            <a:r>
              <a:rPr lang="en-US" sz="1400" b="0" i="0" u="none" strike="noStrike" baseline="0">
                <a:effectLst/>
              </a:rPr>
              <a:t>t</a:t>
            </a:r>
            <a:r>
              <a:rPr lang="ru-RU" sz="1400" b="0" i="0" u="none" strike="noStrike" baseline="-25000">
                <a:effectLst/>
              </a:rPr>
              <a:t>1</a:t>
            </a:r>
            <a:r>
              <a:rPr lang="ru-RU" sz="1400" b="0" i="0" u="none" strike="noStrike" baseline="0">
                <a:effectLst/>
              </a:rPr>
              <a:t>(</a:t>
            </a:r>
            <a:r>
              <a:rPr lang="en-US" sz="1400" b="0" i="0" u="none" strike="noStrike" baseline="0">
                <a:effectLst/>
              </a:rPr>
              <a:t>x</a:t>
            </a:r>
            <a:r>
              <a:rPr lang="ru-RU" sz="1400" b="0" i="0" u="none" strike="noStrike" baseline="0">
                <a:effectLst/>
              </a:rPr>
              <a:t>) и </a:t>
            </a:r>
            <a:r>
              <a:rPr lang="en-US" sz="1400" b="0" i="0" u="none" strike="noStrike" baseline="0">
                <a:effectLst/>
              </a:rPr>
              <a:t>t</a:t>
            </a:r>
            <a:r>
              <a:rPr lang="ru-RU" sz="1400" b="0" i="0" u="none" strike="noStrike" baseline="-25000">
                <a:effectLst/>
              </a:rPr>
              <a:t>2</a:t>
            </a:r>
            <a:r>
              <a:rPr lang="ru-RU" sz="1400" b="0" i="0" u="none" strike="noStrike" baseline="0">
                <a:effectLst/>
              </a:rPr>
              <a:t>(</a:t>
            </a:r>
            <a:r>
              <a:rPr lang="en-US" sz="1400" b="0" i="0" u="none" strike="noStrike" baseline="0">
                <a:effectLst/>
              </a:rPr>
              <a:t>x</a:t>
            </a:r>
            <a:r>
              <a:rPr lang="ru-RU" sz="1400" b="0" i="0" u="none" strike="noStrike" baseline="0">
                <a:effectLst/>
              </a:rPr>
              <a:t>) для прямого и обратного положений маятника</a:t>
            </a:r>
            <a:endParaRPr lang="ru-RU" b="0"/>
          </a:p>
        </c:rich>
      </c:tx>
      <c:layout>
        <c:manualLayout>
          <c:xMode val="edge"/>
          <c:yMode val="edge"/>
          <c:x val="0.16240619523439814"/>
          <c:y val="0.888542499339784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8454330139953284E-2"/>
          <c:y val="4.538618671230836E-2"/>
          <c:w val="0.91898123238960883"/>
          <c:h val="0.770126137275540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errBars>
            <c:errDir val="y"/>
            <c:errBarType val="both"/>
            <c:errValType val="percentage"/>
            <c:noEndCap val="0"/>
            <c:val val="12.958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Лист1!$B$1:$G$1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Лист1!$B$2:$G$2</c:f>
              <c:numCache>
                <c:formatCode>General</c:formatCode>
                <c:ptCount val="6"/>
                <c:pt idx="0">
                  <c:v>10.79</c:v>
                </c:pt>
                <c:pt idx="1">
                  <c:v>10.348000000000001</c:v>
                </c:pt>
                <c:pt idx="2">
                  <c:v>10.941000000000001</c:v>
                </c:pt>
                <c:pt idx="3">
                  <c:v>11.06</c:v>
                </c:pt>
                <c:pt idx="4">
                  <c:v>12.804</c:v>
                </c:pt>
                <c:pt idx="5">
                  <c:v>13.641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7-4A46-AC2A-76E23AFB2D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errBars>
            <c:errDir val="y"/>
            <c:errBarType val="both"/>
            <c:errValType val="percentage"/>
            <c:noEndCap val="0"/>
            <c:val val="18.39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Лист1!$B$1:$G$1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Лист1!$B$3:$G$3</c:f>
              <c:numCache>
                <c:formatCode>General</c:formatCode>
                <c:ptCount val="6"/>
                <c:pt idx="0">
                  <c:v>11.73</c:v>
                </c:pt>
                <c:pt idx="1">
                  <c:v>13.069000000000001</c:v>
                </c:pt>
                <c:pt idx="2">
                  <c:v>13.263999999999999</c:v>
                </c:pt>
                <c:pt idx="3">
                  <c:v>13.396000000000001</c:v>
                </c:pt>
                <c:pt idx="4">
                  <c:v>13.494999999999999</c:v>
                </c:pt>
                <c:pt idx="5">
                  <c:v>13.621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A7-4A46-AC2A-76E23AFB2D7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85593184"/>
        <c:axId val="285594360"/>
      </c:scatterChart>
      <c:valAx>
        <c:axId val="28559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x,</a:t>
                </a:r>
                <a:r>
                  <a:rPr lang="en-US" baseline="0"/>
                  <a:t> </a:t>
                </a:r>
                <a:r>
                  <a:rPr lang="ru-RU" baseline="0"/>
                  <a:t>см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9790551346438485"/>
              <c:y val="0.920440075632169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594360"/>
        <c:crosses val="autoZero"/>
        <c:crossBetween val="midCat"/>
      </c:valAx>
      <c:valAx>
        <c:axId val="28559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с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1.3860219576436055E-2"/>
              <c:y val="2.0800401215640986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593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80210</xdr:rowOff>
    </xdr:from>
    <xdr:to>
      <xdr:col>14</xdr:col>
      <xdr:colOff>561474</xdr:colOff>
      <xdr:row>28</xdr:row>
      <xdr:rowOff>111588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A99C63E-44E1-442C-BE66-4E8026D08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"/>
  <sheetViews>
    <sheetView tabSelected="1" topLeftCell="C12" zoomScaleNormal="100" workbookViewId="0">
      <selection activeCell="P2" sqref="P2"/>
    </sheetView>
  </sheetViews>
  <sheetFormatPr defaultRowHeight="14.4" x14ac:dyDescent="0.3"/>
  <cols>
    <col min="18" max="18" width="13.5546875" customWidth="1"/>
    <col min="19" max="19" width="15.6640625" customWidth="1"/>
    <col min="22" max="22" width="17.33203125" customWidth="1"/>
  </cols>
  <sheetData>
    <row r="1" spans="1:44" x14ac:dyDescent="0.3">
      <c r="A1" s="1" t="s">
        <v>0</v>
      </c>
      <c r="B1" s="1">
        <v>6</v>
      </c>
      <c r="C1" s="1">
        <v>5</v>
      </c>
      <c r="D1" s="1">
        <v>4</v>
      </c>
      <c r="E1" s="1">
        <v>3</v>
      </c>
      <c r="F1" s="1">
        <v>2</v>
      </c>
      <c r="G1" s="1">
        <v>1</v>
      </c>
      <c r="P1" s="3" t="s">
        <v>4</v>
      </c>
      <c r="Q1" s="3" t="s">
        <v>6</v>
      </c>
      <c r="R1" s="3" t="s">
        <v>5</v>
      </c>
      <c r="AM1">
        <v>0</v>
      </c>
      <c r="AN1">
        <v>1</v>
      </c>
      <c r="AO1">
        <v>2</v>
      </c>
      <c r="AP1">
        <v>3</v>
      </c>
      <c r="AQ1">
        <v>4</v>
      </c>
      <c r="AR1">
        <v>5</v>
      </c>
    </row>
    <row r="2" spans="1:44" x14ac:dyDescent="0.3">
      <c r="A2" s="1" t="s">
        <v>1</v>
      </c>
      <c r="B2" s="1">
        <v>10.79</v>
      </c>
      <c r="C2" s="1">
        <v>10.348000000000001</v>
      </c>
      <c r="D2" s="1">
        <v>10.941000000000001</v>
      </c>
      <c r="E2" s="1">
        <v>11.06</v>
      </c>
      <c r="F2" s="1">
        <v>12.804</v>
      </c>
      <c r="G2" s="1">
        <v>13.641</v>
      </c>
      <c r="H2" s="2"/>
      <c r="I2" t="s">
        <v>21</v>
      </c>
      <c r="P2" s="4">
        <v>12.46</v>
      </c>
      <c r="Q2" s="4">
        <v>10</v>
      </c>
      <c r="R2" s="4">
        <v>0.36</v>
      </c>
      <c r="S2" t="s">
        <v>22</v>
      </c>
      <c r="AM2" s="1">
        <v>13.73</v>
      </c>
      <c r="AN2" s="1">
        <v>12.81</v>
      </c>
      <c r="AO2" s="1">
        <v>11.96</v>
      </c>
      <c r="AP2" s="1">
        <v>11.26</v>
      </c>
      <c r="AQ2" s="1">
        <v>10.76</v>
      </c>
      <c r="AR2" s="1">
        <v>10.18</v>
      </c>
    </row>
    <row r="3" spans="1:44" x14ac:dyDescent="0.3">
      <c r="A3" s="1" t="s">
        <v>2</v>
      </c>
      <c r="B3" s="1">
        <v>11.73</v>
      </c>
      <c r="C3" s="1">
        <v>13.069000000000001</v>
      </c>
      <c r="D3" s="1">
        <v>13.263999999999999</v>
      </c>
      <c r="E3" s="1">
        <v>13.396000000000001</v>
      </c>
      <c r="F3" s="1">
        <v>13.494999999999999</v>
      </c>
      <c r="G3" s="1">
        <v>13.621</v>
      </c>
      <c r="H3" s="2"/>
      <c r="Q3" s="4"/>
      <c r="R3" s="4"/>
      <c r="AM3" s="1">
        <v>13.3</v>
      </c>
      <c r="AN3" s="1">
        <v>12.2</v>
      </c>
      <c r="AO3" s="1">
        <v>12.1</v>
      </c>
      <c r="AP3" s="1">
        <v>11.98</v>
      </c>
      <c r="AQ3" s="1">
        <v>11.88</v>
      </c>
      <c r="AR3" s="1">
        <v>11.75</v>
      </c>
    </row>
    <row r="4" spans="1:44" x14ac:dyDescent="0.3">
      <c r="P4" s="4"/>
      <c r="Q4" s="6" t="s">
        <v>3</v>
      </c>
      <c r="R4" s="4"/>
    </row>
    <row r="5" spans="1:44" x14ac:dyDescent="0.3">
      <c r="P5" s="4"/>
      <c r="Q5" s="4">
        <f>4*3.1415926536^2*R2*(Q2/P2)^2</f>
        <v>9.1543213323798405</v>
      </c>
      <c r="R5" s="4"/>
    </row>
    <row r="7" spans="1:44" x14ac:dyDescent="0.3">
      <c r="S7" s="5" t="s">
        <v>7</v>
      </c>
    </row>
    <row r="8" spans="1:44" x14ac:dyDescent="0.3">
      <c r="S8">
        <f>SQRT(P10^2+(2*Q10)^2)</f>
        <v>2E-3</v>
      </c>
    </row>
    <row r="9" spans="1:44" x14ac:dyDescent="0.3">
      <c r="P9" t="s">
        <v>8</v>
      </c>
      <c r="Q9" t="s">
        <v>9</v>
      </c>
    </row>
    <row r="10" spans="1:44" x14ac:dyDescent="0.3">
      <c r="P10">
        <v>2E-3</v>
      </c>
    </row>
    <row r="12" spans="1:44" x14ac:dyDescent="0.3">
      <c r="P12" t="s">
        <v>10</v>
      </c>
      <c r="S12" s="5" t="s">
        <v>13</v>
      </c>
      <c r="T12" t="s">
        <v>12</v>
      </c>
      <c r="V12" s="5" t="s">
        <v>20</v>
      </c>
    </row>
    <row r="13" spans="1:44" x14ac:dyDescent="0.3">
      <c r="P13">
        <f>SQRT((2.2*12.46)^2+((2/3)*0.01)^2)</f>
        <v>27.412000810674961</v>
      </c>
      <c r="S13">
        <f>SQRT(SUM(S16:S21)/(18*17))</f>
        <v>0.74440790142156765</v>
      </c>
      <c r="V13">
        <f>SQRT(SUM(V16:V21)/(18*17))</f>
        <v>1.1368158129212784</v>
      </c>
    </row>
    <row r="14" spans="1:44" x14ac:dyDescent="0.3">
      <c r="P14" t="s">
        <v>11</v>
      </c>
      <c r="S14">
        <f>SUM(B2:G2)/18</f>
        <v>3.8657777777777778</v>
      </c>
      <c r="V14">
        <f>SUM(B3:G3)/18</f>
        <v>4.365277777777778</v>
      </c>
    </row>
    <row r="15" spans="1:44" x14ac:dyDescent="0.3">
      <c r="P15">
        <f>P2/P13</f>
        <v>0.4545454411028525</v>
      </c>
    </row>
    <row r="16" spans="1:44" x14ac:dyDescent="0.3">
      <c r="S16">
        <f>(B2-S14)^2</f>
        <v>47.94485338271604</v>
      </c>
      <c r="V16">
        <f>(B3-V14)^2</f>
        <v>54.239133410493828</v>
      </c>
    </row>
    <row r="17" spans="19:22" x14ac:dyDescent="0.3">
      <c r="S17">
        <f>(B3-S14)^2</f>
        <v>61.845991160493831</v>
      </c>
      <c r="V17">
        <f>(C3-V14)^2</f>
        <v>75.754780521604928</v>
      </c>
    </row>
    <row r="18" spans="19:22" x14ac:dyDescent="0.3">
      <c r="S18">
        <f>(B4-S14)^2</f>
        <v>14.944237827160494</v>
      </c>
      <c r="V18">
        <f>(D3-V14)^2</f>
        <v>79.187257188271602</v>
      </c>
    </row>
    <row r="19" spans="19:22" x14ac:dyDescent="0.3">
      <c r="S19">
        <f>(B5-S14)^2</f>
        <v>14.944237827160494</v>
      </c>
      <c r="V19">
        <f>(E3-V14)^2</f>
        <v>81.553943854938296</v>
      </c>
    </row>
    <row r="20" spans="19:22" x14ac:dyDescent="0.3">
      <c r="S20">
        <f>(B6-S14)^2</f>
        <v>14.944237827160494</v>
      </c>
      <c r="V20">
        <f>(G3-V14)^2</f>
        <v>85.668393854938259</v>
      </c>
    </row>
    <row r="21" spans="19:22" x14ac:dyDescent="0.3">
      <c r="S21">
        <f>(B7-S14)^2</f>
        <v>14.944237827160494</v>
      </c>
      <c r="V21">
        <f>(E7-V14)^2</f>
        <v>19.055650077160497</v>
      </c>
    </row>
    <row r="23" spans="19:22" x14ac:dyDescent="0.3">
      <c r="S23" t="s">
        <v>16</v>
      </c>
      <c r="V23" t="s">
        <v>19</v>
      </c>
    </row>
    <row r="24" spans="19:22" x14ac:dyDescent="0.3">
      <c r="S24">
        <f>2.10981557783318*S13</f>
        <v>1.5705633866813298</v>
      </c>
      <c r="V24">
        <f>2.10981557783318*V13</f>
        <v>2.3984717112284035</v>
      </c>
    </row>
    <row r="26" spans="19:22" x14ac:dyDescent="0.3">
      <c r="S26" t="s">
        <v>15</v>
      </c>
      <c r="V26" t="s">
        <v>18</v>
      </c>
    </row>
    <row r="27" spans="19:22" x14ac:dyDescent="0.3">
      <c r="S27">
        <f>SQRT(S24^2+((2/3)*(0.01))^2)</f>
        <v>1.5705775358218939</v>
      </c>
      <c r="V27">
        <f>SQRT(V24^2+((2/3)*(0.01))^2)</f>
        <v>2.3984809763697004</v>
      </c>
    </row>
    <row r="29" spans="19:22" x14ac:dyDescent="0.3">
      <c r="S29" s="5" t="s">
        <v>14</v>
      </c>
      <c r="V29" s="5" t="s">
        <v>17</v>
      </c>
    </row>
    <row r="30" spans="19:22" x14ac:dyDescent="0.3">
      <c r="S30">
        <f>S27/(SUM(B2:G2)/6)</f>
        <v>0.13542574751280989</v>
      </c>
      <c r="V30">
        <f>V27/(SUM(B3:G3)/6)</f>
        <v>0.18314840417713271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Тахватулин Михаил Витальевич</cp:lastModifiedBy>
  <dcterms:created xsi:type="dcterms:W3CDTF">2015-06-05T18:19:34Z</dcterms:created>
  <dcterms:modified xsi:type="dcterms:W3CDTF">2023-12-21T10:00:31Z</dcterms:modified>
</cp:coreProperties>
</file>