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умова" sheetId="1" r:id="rId4"/>
  </sheets>
  <definedNames/>
  <calcPr/>
</workbook>
</file>

<file path=xl/sharedStrings.xml><?xml version="1.0" encoding="utf-8"?>
<sst xmlns="http://schemas.openxmlformats.org/spreadsheetml/2006/main" count="170" uniqueCount="32">
  <si>
    <t>Задача 1.</t>
  </si>
  <si>
    <t>Приватний підприємець відкрив своє підприємство по виробництву виробів із пластмаси, з уставним фондом 20000 грн, на ці гроші він придбав обладнання і сировину. Виробляє і реалізовує продукцію на ринку. Створимо синтетичну імітаційну модель цього підприємства</t>
  </si>
  <si>
    <t>1-го березня - реєстрація підприємства і внесок в уставни фонд.</t>
  </si>
  <si>
    <t>Актив</t>
  </si>
  <si>
    <t>грн</t>
  </si>
  <si>
    <t>Пасив</t>
  </si>
  <si>
    <t>Рахунок</t>
  </si>
  <si>
    <t>Приватний капітал</t>
  </si>
  <si>
    <t>Сума</t>
  </si>
  <si>
    <t>3-го березня - підприємство отримує банківський кредит на суму 10000 грн.</t>
  </si>
  <si>
    <t>Банківський кредит</t>
  </si>
  <si>
    <t>10-го березня - підприємство купує обладнання на 15000 грн. та сировину на 10000 грн.</t>
  </si>
  <si>
    <t>Обладнання</t>
  </si>
  <si>
    <t>Сировина</t>
  </si>
  <si>
    <t>30-го березня підприємство виробило і реалізувало продукцію на суму 15 000 грн, при цьому була витрчена частина заготовленої сировини на суму 5000 грн, і проплачені витрати на суму 3000 грн, в результаті прибуток підприємства склав 7000 грн, з якх 2800 грн. підприємство повинно виплатити в держ.бюджет як суму всіх податків (40%), прибуток після сплати податків склав 4200 грн.</t>
  </si>
  <si>
    <t>дохід</t>
  </si>
  <si>
    <t>сиров</t>
  </si>
  <si>
    <t>витр</t>
  </si>
  <si>
    <t>подат</t>
  </si>
  <si>
    <t>Нарощений капітал (прибуток)</t>
  </si>
  <si>
    <t>Заборгованість до держ.бюджету (податок)</t>
  </si>
  <si>
    <t>Заборгованість по витратам</t>
  </si>
  <si>
    <t>1-го квітня погашена заборгованість по виплаті до держ.бюджету, проплачені витрати та погашення 50% банківського кредиту (від суми залишку)</t>
  </si>
  <si>
    <t>погаш</t>
  </si>
  <si>
    <t>Завдання</t>
  </si>
  <si>
    <t>Зробити розрахунки, спираючись на представлену схему (провести мінімум дві ітерації виробництва та продажу). Повністю погасити банківський кредит. Розрахунки проводити з поясненнями та таблицями.</t>
  </si>
  <si>
    <t>3-го квітня підприємство купує сировину на суму 5000 грн.</t>
  </si>
  <si>
    <t>27-го квітня підприємство виробило і реалізувало продукцію на суму 18 000 грн, при цьому була витрчена частина заготовленої сировини на суму 6000 грн, і проплачені витрати на суму 3600 грн, в результаті прибуток підприємства склав 8400 грн, з якх 3360 грн. підприємство повинно виплатити в держ.бюджет як суму всіх податків (40%), прибуток після сплати податків склав 5040 грн.</t>
  </si>
  <si>
    <t>1-го травня погашена заборгованість по виплаті до держ.бюджету, проплачені витрати та погашення 50% банківського кредиту (від суми залишку)</t>
  </si>
  <si>
    <t>2-го травня підприємство купує сировину на суму 3000 грн.</t>
  </si>
  <si>
    <t>18-го травня підприємство виробило і реалізувало продукцію на суму 12 000 грн, при цьому була витрчена частина заготовленої сировини на суму 4000 грн, і проплачені витрати на суму 2400 грн, в результаті прибуток підприємства склав 5600 грн, з якх 2240 грн. підприємство повинно виплатити в держ.бюджет як суму всіх податків (40%), прибуток після сплати податків склав 3360 грн.</t>
  </si>
  <si>
    <t>1-го червня погашена заборгованість по виплаті до держ.бюджету, проплачені витрати та погашення банківського кредиту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</si>
</sst>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/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A8D08D"/>
        <bgColor rgb="FFA8D08D"/>
      </patternFill>
    </fill>
    <fill>
      <patternFill patternType="solid">
        <fgColor rgb="FFBFBFBF"/>
        <bgColor rgb="FFBFBFBF"/>
      </patternFill>
    </fill>
  </fills>
  <borders count="10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3" fontId="2" numFmtId="0" xfId="0" applyAlignment="1" applyBorder="1" applyFill="1" applyFont="1">
      <alignment horizontal="left" shrinkToFit="0" wrapText="1"/>
    </xf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ont="1">
      <alignment horizontal="left"/>
    </xf>
    <xf borderId="6" fillId="0" fontId="3" numFmtId="0" xfId="0" applyBorder="1" applyFont="1"/>
    <xf borderId="7" fillId="0" fontId="3" numFmtId="0" xfId="0" applyBorder="1" applyFont="1"/>
    <xf borderId="8" fillId="4" fontId="4" numFmtId="0" xfId="0" applyAlignment="1" applyBorder="1" applyFill="1" applyFont="1">
      <alignment horizontal="center"/>
    </xf>
    <xf borderId="8" fillId="0" fontId="2" numFmtId="0" xfId="0" applyBorder="1" applyFont="1"/>
    <xf borderId="8" fillId="0" fontId="4" numFmtId="0" xfId="0" applyAlignment="1" applyBorder="1" applyFont="1">
      <alignment horizontal="center"/>
    </xf>
    <xf borderId="9" fillId="0" fontId="3" numFmtId="0" xfId="0" applyBorder="1" applyFont="1"/>
    <xf borderId="5" fillId="3" fontId="2" numFmtId="0" xfId="0" applyAlignment="1" applyBorder="1" applyFont="1">
      <alignment horizontal="left" shrinkToFit="0" wrapText="1"/>
    </xf>
    <xf borderId="8" fillId="0" fontId="2" numFmtId="9" xfId="0" applyBorder="1" applyFont="1" applyNumberFormat="1"/>
    <xf borderId="8" fillId="0" fontId="2" numFmtId="0" xfId="0" applyAlignment="1" applyBorder="1" applyFont="1">
      <alignment shrinkToFit="0" wrapText="1"/>
    </xf>
    <xf borderId="1" fillId="2" fontId="1" numFmtId="0" xfId="0" applyBorder="1" applyFont="1"/>
    <xf borderId="0" fillId="0" fontId="2" numFmtId="0" xfId="0" applyAlignment="1" applyFont="1">
      <alignment horizontal="left" shrinkToFit="0" wrapText="1"/>
    </xf>
    <xf borderId="0" fillId="0" fontId="2" numFmtId="0" xfId="0" applyFont="1"/>
    <xf borderId="2" fillId="3" fontId="2" numFmtId="0" xfId="0" applyAlignment="1" applyBorder="1" applyFont="1">
      <alignment horizontal="left" readingOrder="0" shrinkToFit="0" wrapText="1"/>
    </xf>
    <xf borderId="8" fillId="0" fontId="2" numFmtId="0" xfId="0" applyAlignment="1" applyBorder="1" applyFont="1">
      <alignment readingOrder="0"/>
    </xf>
    <xf borderId="5" fillId="3" fontId="2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horizontal="center"/>
    </xf>
    <xf borderId="8" fillId="0" fontId="2" numFmtId="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8.71"/>
    <col customWidth="1" min="3" max="3" width="31.29"/>
    <col customWidth="1" min="4" max="26" width="8.71"/>
  </cols>
  <sheetData>
    <row r="1" ht="14.25" customHeight="1">
      <c r="A1" s="1" t="s">
        <v>0</v>
      </c>
    </row>
    <row r="2" ht="69.0" customHeight="1">
      <c r="A2" s="2" t="s">
        <v>1</v>
      </c>
      <c r="B2" s="3"/>
      <c r="C2" s="3"/>
      <c r="D2" s="4"/>
    </row>
    <row r="3" ht="14.25" customHeight="1"/>
    <row r="4" ht="14.25" customHeight="1">
      <c r="A4" s="5" t="s">
        <v>2</v>
      </c>
      <c r="B4" s="6"/>
      <c r="C4" s="6"/>
      <c r="D4" s="7"/>
    </row>
    <row r="5" ht="14.25" customHeight="1">
      <c r="A5" s="8" t="s">
        <v>3</v>
      </c>
      <c r="B5" s="8" t="s">
        <v>4</v>
      </c>
      <c r="C5" s="8" t="s">
        <v>5</v>
      </c>
      <c r="D5" s="8" t="s">
        <v>4</v>
      </c>
      <c r="F5" s="9">
        <f>20000</f>
        <v>20000</v>
      </c>
    </row>
    <row r="6" ht="14.25" customHeight="1">
      <c r="A6" s="9" t="s">
        <v>6</v>
      </c>
      <c r="B6" s="9">
        <f>$F$5</f>
        <v>20000</v>
      </c>
      <c r="C6" s="9" t="s">
        <v>7</v>
      </c>
      <c r="D6" s="9">
        <f>$F$5</f>
        <v>20000</v>
      </c>
    </row>
    <row r="7" ht="14.25" customHeight="1">
      <c r="A7" s="10" t="s">
        <v>8</v>
      </c>
      <c r="B7" s="10">
        <f>SUM(B6)</f>
        <v>20000</v>
      </c>
      <c r="C7" s="10" t="s">
        <v>8</v>
      </c>
      <c r="D7" s="10">
        <f>SUM(D6)</f>
        <v>20000</v>
      </c>
    </row>
    <row r="8" ht="14.25" customHeight="1"/>
    <row r="9" ht="14.25" customHeight="1">
      <c r="A9" s="5" t="s">
        <v>9</v>
      </c>
      <c r="B9" s="6"/>
      <c r="C9" s="6"/>
      <c r="D9" s="11"/>
    </row>
    <row r="10" ht="14.25" customHeight="1">
      <c r="A10" s="8" t="s">
        <v>3</v>
      </c>
      <c r="B10" s="8" t="s">
        <v>4</v>
      </c>
      <c r="C10" s="8" t="s">
        <v>5</v>
      </c>
      <c r="D10" s="8" t="s">
        <v>4</v>
      </c>
      <c r="F10" s="9">
        <v>10000.0</v>
      </c>
    </row>
    <row r="11" ht="14.25" customHeight="1">
      <c r="A11" s="9" t="s">
        <v>6</v>
      </c>
      <c r="B11" s="9">
        <f>$B$6+$F$10</f>
        <v>30000</v>
      </c>
      <c r="C11" s="9" t="s">
        <v>7</v>
      </c>
      <c r="D11" s="9">
        <f>$F$5</f>
        <v>20000</v>
      </c>
    </row>
    <row r="12" ht="14.25" customHeight="1">
      <c r="A12" s="9"/>
      <c r="B12" s="9"/>
      <c r="C12" s="9" t="s">
        <v>10</v>
      </c>
      <c r="D12" s="9">
        <f>$F$10</f>
        <v>10000</v>
      </c>
    </row>
    <row r="13" ht="14.25" customHeight="1">
      <c r="A13" s="10" t="s">
        <v>8</v>
      </c>
      <c r="B13" s="10">
        <f>SUM(B11:B12)</f>
        <v>30000</v>
      </c>
      <c r="C13" s="10" t="s">
        <v>8</v>
      </c>
      <c r="D13" s="10">
        <f>SUM(D11:D12)</f>
        <v>30000</v>
      </c>
    </row>
    <row r="14" ht="14.25" customHeight="1"/>
    <row r="15" ht="29.25" customHeight="1">
      <c r="A15" s="12" t="s">
        <v>11</v>
      </c>
      <c r="B15" s="6"/>
      <c r="C15" s="6"/>
      <c r="D15" s="7"/>
      <c r="F15" s="9">
        <v>15000.0</v>
      </c>
    </row>
    <row r="16" ht="14.25" customHeight="1">
      <c r="A16" s="8" t="s">
        <v>3</v>
      </c>
      <c r="B16" s="8" t="s">
        <v>4</v>
      </c>
      <c r="C16" s="8" t="s">
        <v>5</v>
      </c>
      <c r="D16" s="8" t="s">
        <v>4</v>
      </c>
      <c r="F16" s="9">
        <v>10000.0</v>
      </c>
    </row>
    <row r="17" ht="14.25" customHeight="1">
      <c r="A17" s="9" t="s">
        <v>6</v>
      </c>
      <c r="B17" s="9">
        <f>$B$6+$F$10-$F$15-F16</f>
        <v>5000</v>
      </c>
      <c r="C17" s="9" t="s">
        <v>7</v>
      </c>
      <c r="D17" s="9">
        <f>$F$5</f>
        <v>20000</v>
      </c>
    </row>
    <row r="18" ht="14.25" customHeight="1">
      <c r="A18" s="9" t="s">
        <v>12</v>
      </c>
      <c r="B18" s="9">
        <f>$F$15</f>
        <v>15000</v>
      </c>
      <c r="C18" s="9" t="s">
        <v>10</v>
      </c>
      <c r="D18" s="9">
        <f>$F$10</f>
        <v>10000</v>
      </c>
    </row>
    <row r="19" ht="14.25" customHeight="1">
      <c r="A19" s="9" t="s">
        <v>13</v>
      </c>
      <c r="B19" s="9">
        <f>$F$16</f>
        <v>10000</v>
      </c>
      <c r="C19" s="9"/>
      <c r="D19" s="9"/>
    </row>
    <row r="20" ht="14.25" customHeight="1">
      <c r="A20" s="9"/>
      <c r="B20" s="9"/>
      <c r="C20" s="9"/>
      <c r="D20" s="9"/>
    </row>
    <row r="21" ht="14.25" customHeight="1">
      <c r="A21" s="10" t="s">
        <v>8</v>
      </c>
      <c r="B21" s="10">
        <f>SUM(B17:B20)</f>
        <v>30000</v>
      </c>
      <c r="C21" s="10" t="s">
        <v>8</v>
      </c>
      <c r="D21" s="10">
        <f>SUM(D17:D19)</f>
        <v>30000</v>
      </c>
    </row>
    <row r="22" ht="14.25" customHeight="1"/>
    <row r="23">
      <c r="A23" s="12" t="s">
        <v>14</v>
      </c>
      <c r="B23" s="6"/>
      <c r="C23" s="6"/>
      <c r="D23" s="7"/>
      <c r="F23" s="9">
        <v>15000.0</v>
      </c>
      <c r="G23" s="9" t="s">
        <v>15</v>
      </c>
    </row>
    <row r="24" ht="14.25" customHeight="1">
      <c r="A24" s="8" t="s">
        <v>3</v>
      </c>
      <c r="B24" s="8" t="s">
        <v>4</v>
      </c>
      <c r="C24" s="8" t="s">
        <v>5</v>
      </c>
      <c r="D24" s="8" t="s">
        <v>4</v>
      </c>
      <c r="F24" s="9">
        <v>5000.0</v>
      </c>
      <c r="G24" s="10" t="s">
        <v>16</v>
      </c>
    </row>
    <row r="25" ht="14.25" customHeight="1">
      <c r="A25" s="9" t="s">
        <v>6</v>
      </c>
      <c r="B25" s="9">
        <f>$B$17+$F$23</f>
        <v>20000</v>
      </c>
      <c r="C25" s="9" t="s">
        <v>7</v>
      </c>
      <c r="D25" s="9">
        <f>$F$5</f>
        <v>20000</v>
      </c>
      <c r="F25" s="9">
        <v>3000.0</v>
      </c>
      <c r="G25" s="9" t="s">
        <v>17</v>
      </c>
    </row>
    <row r="26" ht="14.25" customHeight="1">
      <c r="A26" s="9" t="s">
        <v>12</v>
      </c>
      <c r="B26" s="9">
        <f>$B$18</f>
        <v>15000</v>
      </c>
      <c r="C26" s="9" t="s">
        <v>10</v>
      </c>
      <c r="D26" s="9">
        <f>$F$10</f>
        <v>10000</v>
      </c>
      <c r="F26" s="13">
        <v>0.4</v>
      </c>
      <c r="G26" s="9" t="s">
        <v>18</v>
      </c>
    </row>
    <row r="27" ht="14.25" customHeight="1">
      <c r="A27" s="9" t="s">
        <v>13</v>
      </c>
      <c r="B27" s="9">
        <f>$B$19-$F$24</f>
        <v>5000</v>
      </c>
      <c r="C27" s="9" t="s">
        <v>19</v>
      </c>
      <c r="D27" s="9">
        <f>($F$23-$F$24-$F$25)-D28</f>
        <v>4200</v>
      </c>
    </row>
    <row r="28" ht="14.25" customHeight="1">
      <c r="A28" s="9"/>
      <c r="B28" s="9"/>
      <c r="C28" s="14" t="s">
        <v>20</v>
      </c>
      <c r="D28" s="9">
        <f>($F$23-$F$24-$F$25)*$F$26</f>
        <v>2800</v>
      </c>
    </row>
    <row r="29" ht="14.25" customHeight="1">
      <c r="A29" s="9"/>
      <c r="B29" s="9"/>
      <c r="C29" s="14" t="s">
        <v>21</v>
      </c>
      <c r="D29" s="9">
        <f>F25</f>
        <v>3000</v>
      </c>
    </row>
    <row r="30" ht="14.25" customHeight="1">
      <c r="A30" s="10" t="s">
        <v>8</v>
      </c>
      <c r="B30" s="10">
        <f>SUM(B25:B28)</f>
        <v>40000</v>
      </c>
      <c r="C30" s="10" t="s">
        <v>8</v>
      </c>
      <c r="D30" s="10">
        <f>SUM(D25:D29)</f>
        <v>40000</v>
      </c>
    </row>
    <row r="31" ht="14.25" customHeight="1"/>
    <row r="32" ht="27.0" customHeight="1">
      <c r="A32" s="2" t="s">
        <v>22</v>
      </c>
      <c r="B32" s="3"/>
      <c r="C32" s="3"/>
      <c r="D32" s="4"/>
    </row>
    <row r="33" ht="14.25" customHeight="1">
      <c r="A33" s="8" t="s">
        <v>3</v>
      </c>
      <c r="B33" s="8" t="s">
        <v>4</v>
      </c>
      <c r="C33" s="8" t="s">
        <v>5</v>
      </c>
      <c r="D33" s="8" t="s">
        <v>4</v>
      </c>
      <c r="F33" s="13">
        <v>0.5</v>
      </c>
      <c r="G33" s="10" t="s">
        <v>23</v>
      </c>
    </row>
    <row r="34" ht="14.25" customHeight="1">
      <c r="A34" s="9" t="s">
        <v>6</v>
      </c>
      <c r="B34" s="9">
        <f>$B$25-$D$28-$D$26*$F$33-$D$29</f>
        <v>9200</v>
      </c>
      <c r="C34" s="9" t="s">
        <v>7</v>
      </c>
      <c r="D34" s="9">
        <f>$F$5</f>
        <v>20000</v>
      </c>
    </row>
    <row r="35" ht="14.25" customHeight="1">
      <c r="A35" s="9" t="s">
        <v>12</v>
      </c>
      <c r="B35" s="9">
        <f>$B$18</f>
        <v>15000</v>
      </c>
      <c r="C35" s="9" t="s">
        <v>10</v>
      </c>
      <c r="D35" s="9">
        <f>$D$26-$D$26*$F$33</f>
        <v>5000</v>
      </c>
    </row>
    <row r="36" ht="14.25" customHeight="1">
      <c r="A36" s="9" t="s">
        <v>13</v>
      </c>
      <c r="B36" s="9">
        <f>$B$19-$F$24</f>
        <v>5000</v>
      </c>
      <c r="C36" s="9" t="s">
        <v>19</v>
      </c>
      <c r="D36" s="9">
        <f>D27</f>
        <v>4200</v>
      </c>
    </row>
    <row r="37" ht="14.25" customHeight="1">
      <c r="A37" s="9"/>
      <c r="B37" s="9"/>
      <c r="C37" s="14" t="s">
        <v>20</v>
      </c>
      <c r="D37" s="9">
        <v>0.0</v>
      </c>
    </row>
    <row r="38" ht="14.25" customHeight="1">
      <c r="A38" s="9"/>
      <c r="B38" s="9"/>
      <c r="C38" s="14" t="s">
        <v>21</v>
      </c>
      <c r="D38" s="9">
        <v>0.0</v>
      </c>
    </row>
    <row r="39" ht="14.25" customHeight="1">
      <c r="A39" s="10" t="s">
        <v>8</v>
      </c>
      <c r="B39" s="10">
        <f>SUM(B34:B37)</f>
        <v>29200</v>
      </c>
      <c r="C39" s="10" t="s">
        <v>8</v>
      </c>
      <c r="D39" s="10">
        <f>SUM(D34:D37)</f>
        <v>29200</v>
      </c>
    </row>
    <row r="40" ht="14.25" customHeight="1"/>
    <row r="41" ht="14.25" customHeight="1">
      <c r="A41" s="15" t="s">
        <v>24</v>
      </c>
    </row>
    <row r="42" ht="43.5" customHeight="1">
      <c r="A42" s="16" t="s">
        <v>25</v>
      </c>
    </row>
    <row r="43" ht="14.25" customHeight="1">
      <c r="A43" s="17"/>
      <c r="B43" s="17"/>
      <c r="C43" s="17"/>
      <c r="D43" s="17"/>
      <c r="E43" s="17"/>
    </row>
    <row r="44" ht="14.25" customHeight="1">
      <c r="A44" s="18" t="s">
        <v>26</v>
      </c>
      <c r="B44" s="3"/>
      <c r="C44" s="3"/>
      <c r="D44" s="4"/>
    </row>
    <row r="45" ht="14.25" customHeight="1">
      <c r="A45" s="8" t="s">
        <v>3</v>
      </c>
      <c r="B45" s="8" t="s">
        <v>4</v>
      </c>
      <c r="C45" s="8" t="s">
        <v>5</v>
      </c>
      <c r="D45" s="8" t="s">
        <v>4</v>
      </c>
      <c r="F45" s="19">
        <v>5000.0</v>
      </c>
    </row>
    <row r="46" ht="14.25" customHeight="1">
      <c r="A46" s="9" t="s">
        <v>6</v>
      </c>
      <c r="B46" s="9">
        <f>B34-F45</f>
        <v>4200</v>
      </c>
      <c r="C46" s="9" t="s">
        <v>7</v>
      </c>
      <c r="D46" s="9">
        <f>$F$5</f>
        <v>20000</v>
      </c>
    </row>
    <row r="47" ht="14.25" customHeight="1">
      <c r="A47" s="9" t="s">
        <v>12</v>
      </c>
      <c r="B47" s="9">
        <f>$B$18</f>
        <v>15000</v>
      </c>
      <c r="C47" s="9" t="s">
        <v>10</v>
      </c>
      <c r="D47" s="9">
        <f>$D$26-$D$26*$F$33</f>
        <v>5000</v>
      </c>
    </row>
    <row r="48" ht="14.25" customHeight="1">
      <c r="A48" s="9" t="s">
        <v>13</v>
      </c>
      <c r="B48" s="9">
        <f>B36+F45</f>
        <v>10000</v>
      </c>
      <c r="C48" s="9" t="s">
        <v>19</v>
      </c>
      <c r="D48" s="9">
        <f>D36</f>
        <v>4200</v>
      </c>
    </row>
    <row r="49" ht="14.25" customHeight="1">
      <c r="A49" s="9"/>
      <c r="B49" s="9"/>
      <c r="C49" s="14" t="s">
        <v>20</v>
      </c>
      <c r="D49" s="9">
        <v>0.0</v>
      </c>
    </row>
    <row r="50" ht="14.25" customHeight="1">
      <c r="A50" s="9"/>
      <c r="B50" s="9"/>
      <c r="C50" s="14" t="s">
        <v>21</v>
      </c>
      <c r="D50" s="9">
        <v>0.0</v>
      </c>
    </row>
    <row r="51" ht="14.25" customHeight="1">
      <c r="A51" s="10" t="s">
        <v>8</v>
      </c>
      <c r="B51" s="10">
        <f>SUM(B46:B49)</f>
        <v>29200</v>
      </c>
      <c r="C51" s="10" t="s">
        <v>8</v>
      </c>
      <c r="D51" s="10">
        <f>SUM(D46:D49)</f>
        <v>29200</v>
      </c>
    </row>
    <row r="52" ht="14.25" customHeight="1">
      <c r="A52" s="17"/>
      <c r="B52" s="17"/>
      <c r="C52" s="17"/>
      <c r="D52" s="17"/>
      <c r="E52" s="17"/>
    </row>
    <row r="53">
      <c r="A53" s="20" t="s">
        <v>27</v>
      </c>
      <c r="B53" s="6"/>
      <c r="C53" s="6"/>
      <c r="D53" s="7"/>
      <c r="F53" s="19">
        <v>18000.0</v>
      </c>
      <c r="G53" s="9" t="s">
        <v>15</v>
      </c>
    </row>
    <row r="54" ht="14.25" customHeight="1">
      <c r="A54" s="8" t="s">
        <v>3</v>
      </c>
      <c r="B54" s="8" t="s">
        <v>4</v>
      </c>
      <c r="C54" s="8" t="s">
        <v>5</v>
      </c>
      <c r="D54" s="8" t="s">
        <v>4</v>
      </c>
      <c r="F54" s="19">
        <v>6000.0</v>
      </c>
      <c r="G54" s="10" t="s">
        <v>16</v>
      </c>
    </row>
    <row r="55" ht="14.25" customHeight="1">
      <c r="A55" s="9" t="s">
        <v>6</v>
      </c>
      <c r="B55" s="9">
        <f>B46+F53</f>
        <v>22200</v>
      </c>
      <c r="C55" s="9" t="s">
        <v>7</v>
      </c>
      <c r="D55" s="9">
        <f>$F$5</f>
        <v>20000</v>
      </c>
      <c r="F55" s="19">
        <v>3600.0</v>
      </c>
      <c r="G55" s="9" t="s">
        <v>17</v>
      </c>
    </row>
    <row r="56" ht="14.25" customHeight="1">
      <c r="A56" s="9" t="s">
        <v>12</v>
      </c>
      <c r="B56" s="9">
        <f>$B$18</f>
        <v>15000</v>
      </c>
      <c r="C56" s="9" t="s">
        <v>10</v>
      </c>
      <c r="D56" s="9">
        <f>D47</f>
        <v>5000</v>
      </c>
      <c r="F56" s="13">
        <v>0.4</v>
      </c>
      <c r="G56" s="9" t="s">
        <v>18</v>
      </c>
    </row>
    <row r="57" ht="14.25" customHeight="1">
      <c r="A57" s="9" t="s">
        <v>13</v>
      </c>
      <c r="B57" s="9">
        <f>B48-F54</f>
        <v>4000</v>
      </c>
      <c r="C57" s="9" t="s">
        <v>19</v>
      </c>
      <c r="D57" s="9">
        <f>D48+F53-F54-F55-D58</f>
        <v>9240</v>
      </c>
    </row>
    <row r="58" ht="14.25" customHeight="1">
      <c r="A58" s="9"/>
      <c r="B58" s="9"/>
      <c r="C58" s="14" t="s">
        <v>20</v>
      </c>
      <c r="D58" s="9">
        <f>(F53-F54-F55)*F56</f>
        <v>3360</v>
      </c>
    </row>
    <row r="59" ht="14.25" customHeight="1">
      <c r="A59" s="9"/>
      <c r="B59" s="9"/>
      <c r="C59" s="14" t="s">
        <v>21</v>
      </c>
      <c r="D59" s="9">
        <f>F55</f>
        <v>3600</v>
      </c>
    </row>
    <row r="60" ht="14.25" customHeight="1">
      <c r="A60" s="10" t="s">
        <v>8</v>
      </c>
      <c r="B60" s="10">
        <f>SUM(B55:B58)</f>
        <v>41200</v>
      </c>
      <c r="C60" s="10" t="s">
        <v>8</v>
      </c>
      <c r="D60" s="10">
        <f>SUM(D55:D59)</f>
        <v>41200</v>
      </c>
    </row>
    <row r="61" ht="14.25" customHeight="1">
      <c r="A61" s="21"/>
      <c r="B61" s="21"/>
      <c r="C61" s="21"/>
      <c r="D61" s="21"/>
      <c r="E61" s="17"/>
    </row>
    <row r="62" ht="14.25" customHeight="1">
      <c r="A62" s="18" t="s">
        <v>28</v>
      </c>
      <c r="B62" s="3"/>
      <c r="C62" s="3"/>
      <c r="D62" s="4"/>
    </row>
    <row r="63" ht="14.25" customHeight="1">
      <c r="A63" s="8" t="s">
        <v>3</v>
      </c>
      <c r="B63" s="8" t="s">
        <v>4</v>
      </c>
      <c r="C63" s="8" t="s">
        <v>5</v>
      </c>
      <c r="D63" s="8" t="s">
        <v>4</v>
      </c>
      <c r="F63" s="13">
        <v>0.5</v>
      </c>
      <c r="G63" s="10" t="s">
        <v>23</v>
      </c>
    </row>
    <row r="64" ht="14.25" customHeight="1">
      <c r="A64" s="9" t="s">
        <v>6</v>
      </c>
      <c r="B64" s="9">
        <f>B55-D58-D59-D56*F63</f>
        <v>12740</v>
      </c>
      <c r="C64" s="9" t="s">
        <v>7</v>
      </c>
      <c r="D64" s="9">
        <f>$F$5</f>
        <v>20000</v>
      </c>
    </row>
    <row r="65" ht="14.25" customHeight="1">
      <c r="A65" s="9" t="s">
        <v>12</v>
      </c>
      <c r="B65" s="9">
        <f>$B$18</f>
        <v>15000</v>
      </c>
      <c r="C65" s="9" t="s">
        <v>10</v>
      </c>
      <c r="D65" s="9">
        <f>D56-D56*F63</f>
        <v>2500</v>
      </c>
    </row>
    <row r="66" ht="14.25" customHeight="1">
      <c r="A66" s="9" t="s">
        <v>13</v>
      </c>
      <c r="B66" s="9">
        <f>B57</f>
        <v>4000</v>
      </c>
      <c r="C66" s="9" t="s">
        <v>19</v>
      </c>
      <c r="D66" s="9">
        <f>D57</f>
        <v>9240</v>
      </c>
    </row>
    <row r="67" ht="14.25" customHeight="1">
      <c r="A67" s="9"/>
      <c r="B67" s="9"/>
      <c r="C67" s="14" t="s">
        <v>20</v>
      </c>
      <c r="D67" s="9">
        <v>0.0</v>
      </c>
    </row>
    <row r="68" ht="14.25" customHeight="1">
      <c r="A68" s="9"/>
      <c r="B68" s="9"/>
      <c r="C68" s="14" t="s">
        <v>21</v>
      </c>
      <c r="D68" s="9">
        <v>0.0</v>
      </c>
    </row>
    <row r="69" ht="72.0" customHeight="1">
      <c r="A69" s="10" t="s">
        <v>8</v>
      </c>
      <c r="B69" s="10">
        <f>SUM(B64:B67)</f>
        <v>31740</v>
      </c>
      <c r="C69" s="10" t="s">
        <v>8</v>
      </c>
      <c r="D69" s="10">
        <f>SUM(D64:D67)</f>
        <v>31740</v>
      </c>
    </row>
    <row r="70" ht="14.25" customHeight="1">
      <c r="A70" s="22"/>
      <c r="B70" s="22"/>
      <c r="C70" s="22"/>
      <c r="D70" s="22"/>
      <c r="E70" s="17"/>
    </row>
    <row r="71" ht="14.25" customHeight="1">
      <c r="A71" s="18" t="s">
        <v>29</v>
      </c>
      <c r="B71" s="3"/>
      <c r="C71" s="3"/>
      <c r="D71" s="4"/>
    </row>
    <row r="72" ht="14.25" customHeight="1">
      <c r="A72" s="8" t="s">
        <v>3</v>
      </c>
      <c r="B72" s="8" t="s">
        <v>4</v>
      </c>
      <c r="C72" s="8" t="s">
        <v>5</v>
      </c>
      <c r="D72" s="8" t="s">
        <v>4</v>
      </c>
      <c r="F72" s="19">
        <v>3000.0</v>
      </c>
    </row>
    <row r="73" ht="14.25" customHeight="1">
      <c r="A73" s="9" t="s">
        <v>6</v>
      </c>
      <c r="B73" s="9">
        <f>B64-F72</f>
        <v>9740</v>
      </c>
      <c r="C73" s="9" t="s">
        <v>7</v>
      </c>
      <c r="D73" s="9">
        <f>$F$5</f>
        <v>20000</v>
      </c>
    </row>
    <row r="74" ht="14.25" customHeight="1">
      <c r="A74" s="9" t="s">
        <v>12</v>
      </c>
      <c r="B74" s="9">
        <f>$B$18</f>
        <v>15000</v>
      </c>
      <c r="C74" s="9" t="s">
        <v>10</v>
      </c>
      <c r="D74" s="9">
        <f t="shared" ref="D74:D75" si="1">D65</f>
        <v>2500</v>
      </c>
    </row>
    <row r="75" ht="14.25" customHeight="1">
      <c r="A75" s="9" t="s">
        <v>13</v>
      </c>
      <c r="B75" s="9">
        <f>B66+F72</f>
        <v>7000</v>
      </c>
      <c r="C75" s="9" t="s">
        <v>19</v>
      </c>
      <c r="D75" s="9">
        <f t="shared" si="1"/>
        <v>9240</v>
      </c>
    </row>
    <row r="76" ht="14.25" customHeight="1">
      <c r="A76" s="9"/>
      <c r="B76" s="9"/>
      <c r="C76" s="14" t="s">
        <v>20</v>
      </c>
      <c r="D76" s="9">
        <v>0.0</v>
      </c>
    </row>
    <row r="77" ht="14.25" customHeight="1">
      <c r="A77" s="9"/>
      <c r="B77" s="9"/>
      <c r="C77" s="14" t="s">
        <v>21</v>
      </c>
      <c r="D77" s="9">
        <v>0.0</v>
      </c>
    </row>
    <row r="78" ht="14.25" customHeight="1">
      <c r="A78" s="10" t="s">
        <v>8</v>
      </c>
      <c r="B78" s="10">
        <f>SUM(B73:B76)</f>
        <v>31740</v>
      </c>
      <c r="C78" s="10" t="s">
        <v>8</v>
      </c>
      <c r="D78" s="10">
        <f>SUM(D73:D76)</f>
        <v>31740</v>
      </c>
    </row>
    <row r="79" ht="14.25" customHeight="1">
      <c r="A79" s="17"/>
      <c r="B79" s="17"/>
      <c r="C79" s="17"/>
      <c r="D79" s="17"/>
      <c r="E79" s="17"/>
    </row>
    <row r="80" ht="14.25" customHeight="1">
      <c r="A80" s="20" t="s">
        <v>30</v>
      </c>
      <c r="B80" s="6"/>
      <c r="C80" s="6"/>
      <c r="D80" s="7"/>
      <c r="F80" s="19">
        <v>12000.0</v>
      </c>
      <c r="G80" s="9" t="s">
        <v>15</v>
      </c>
    </row>
    <row r="81" ht="14.25" customHeight="1">
      <c r="A81" s="8" t="s">
        <v>3</v>
      </c>
      <c r="B81" s="8" t="s">
        <v>4</v>
      </c>
      <c r="C81" s="8" t="s">
        <v>5</v>
      </c>
      <c r="D81" s="8" t="s">
        <v>4</v>
      </c>
      <c r="F81" s="19">
        <v>4000.0</v>
      </c>
      <c r="G81" s="10" t="s">
        <v>16</v>
      </c>
    </row>
    <row r="82" ht="14.25" customHeight="1">
      <c r="A82" s="9" t="s">
        <v>6</v>
      </c>
      <c r="B82" s="9">
        <f>B73+F80</f>
        <v>21740</v>
      </c>
      <c r="C82" s="9" t="s">
        <v>7</v>
      </c>
      <c r="D82" s="9">
        <f>$F$5</f>
        <v>20000</v>
      </c>
      <c r="F82" s="19">
        <v>2400.0</v>
      </c>
      <c r="G82" s="9" t="s">
        <v>17</v>
      </c>
    </row>
    <row r="83" ht="14.25" customHeight="1">
      <c r="A83" s="9" t="s">
        <v>12</v>
      </c>
      <c r="B83" s="9">
        <f>$B$18</f>
        <v>15000</v>
      </c>
      <c r="C83" s="9" t="s">
        <v>10</v>
      </c>
      <c r="D83" s="9">
        <f>D74</f>
        <v>2500</v>
      </c>
      <c r="F83" s="13">
        <v>0.4</v>
      </c>
      <c r="G83" s="9" t="s">
        <v>18</v>
      </c>
    </row>
    <row r="84" ht="14.25" customHeight="1">
      <c r="A84" s="9" t="s">
        <v>13</v>
      </c>
      <c r="B84" s="9">
        <f>B75-F81</f>
        <v>3000</v>
      </c>
      <c r="C84" s="9" t="s">
        <v>19</v>
      </c>
      <c r="D84" s="9">
        <f>D75+F80-F81-F82-D85</f>
        <v>12600</v>
      </c>
    </row>
    <row r="85" ht="14.25" customHeight="1">
      <c r="A85" s="9"/>
      <c r="B85" s="9"/>
      <c r="C85" s="14" t="s">
        <v>20</v>
      </c>
      <c r="D85" s="9">
        <f>(F80-F81-F82)*F83</f>
        <v>2240</v>
      </c>
    </row>
    <row r="86" ht="14.25" customHeight="1">
      <c r="A86" s="9"/>
      <c r="B86" s="9"/>
      <c r="C86" s="14" t="s">
        <v>21</v>
      </c>
      <c r="D86" s="9">
        <f>F82</f>
        <v>2400</v>
      </c>
    </row>
    <row r="87" ht="14.25" customHeight="1">
      <c r="A87" s="10" t="s">
        <v>8</v>
      </c>
      <c r="B87" s="10">
        <f>SUM(B82:B85)</f>
        <v>39740</v>
      </c>
      <c r="C87" s="10" t="s">
        <v>8</v>
      </c>
      <c r="D87" s="10">
        <f>SUM(D82:D86)</f>
        <v>39740</v>
      </c>
    </row>
    <row r="88" ht="14.25" customHeight="1">
      <c r="A88" s="21"/>
      <c r="B88" s="21"/>
      <c r="C88" s="21"/>
      <c r="D88" s="21"/>
      <c r="E88" s="17"/>
    </row>
    <row r="89" ht="14.25" customHeight="1">
      <c r="A89" s="18" t="s">
        <v>31</v>
      </c>
      <c r="B89" s="3"/>
      <c r="C89" s="3"/>
      <c r="D89" s="4"/>
    </row>
    <row r="90" ht="14.25" customHeight="1">
      <c r="A90" s="8" t="s">
        <v>3</v>
      </c>
      <c r="B90" s="8" t="s">
        <v>4</v>
      </c>
      <c r="C90" s="8" t="s">
        <v>5</v>
      </c>
      <c r="D90" s="8" t="s">
        <v>4</v>
      </c>
      <c r="F90" s="23">
        <v>1.0</v>
      </c>
      <c r="G90" s="10" t="s">
        <v>23</v>
      </c>
    </row>
    <row r="91" ht="14.25" customHeight="1">
      <c r="A91" s="9" t="s">
        <v>6</v>
      </c>
      <c r="B91" s="9">
        <f>B82-D85-D86-D83*F90</f>
        <v>14600</v>
      </c>
      <c r="C91" s="9" t="s">
        <v>7</v>
      </c>
      <c r="D91" s="9">
        <f>$F$5</f>
        <v>20000</v>
      </c>
    </row>
    <row r="92" ht="14.25" customHeight="1">
      <c r="A92" s="9" t="s">
        <v>12</v>
      </c>
      <c r="B92" s="9">
        <f>$B$18</f>
        <v>15000</v>
      </c>
      <c r="C92" s="9" t="s">
        <v>10</v>
      </c>
      <c r="D92" s="9">
        <f>D83-D83*F90</f>
        <v>0</v>
      </c>
    </row>
    <row r="93" ht="14.25" customHeight="1">
      <c r="A93" s="9" t="s">
        <v>13</v>
      </c>
      <c r="B93" s="9">
        <f>B84</f>
        <v>3000</v>
      </c>
      <c r="C93" s="9" t="s">
        <v>19</v>
      </c>
      <c r="D93" s="9">
        <f>D84</f>
        <v>12600</v>
      </c>
    </row>
    <row r="94" ht="14.25" customHeight="1">
      <c r="A94" s="9"/>
      <c r="B94" s="9"/>
      <c r="C94" s="14" t="s">
        <v>20</v>
      </c>
      <c r="D94" s="9">
        <v>0.0</v>
      </c>
    </row>
    <row r="95" ht="14.25" customHeight="1">
      <c r="A95" s="9"/>
      <c r="B95" s="9"/>
      <c r="C95" s="14" t="s">
        <v>21</v>
      </c>
      <c r="D95" s="9">
        <v>0.0</v>
      </c>
    </row>
    <row r="96" ht="14.25" customHeight="1">
      <c r="A96" s="10" t="s">
        <v>8</v>
      </c>
      <c r="B96" s="10">
        <f>SUM(B91:B94)</f>
        <v>32600</v>
      </c>
      <c r="C96" s="10" t="s">
        <v>8</v>
      </c>
      <c r="D96" s="10">
        <f>SUM(D91:D94)</f>
        <v>32600</v>
      </c>
    </row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3">
    <mergeCell ref="A44:D44"/>
    <mergeCell ref="A53:D53"/>
    <mergeCell ref="A62:D62"/>
    <mergeCell ref="A71:D71"/>
    <mergeCell ref="A80:D80"/>
    <mergeCell ref="A89:D89"/>
    <mergeCell ref="A2:D2"/>
    <mergeCell ref="A4:D4"/>
    <mergeCell ref="A9:D9"/>
    <mergeCell ref="A15:D15"/>
    <mergeCell ref="A23:D23"/>
    <mergeCell ref="A32:D32"/>
    <mergeCell ref="A42:D42"/>
  </mergeCells>
  <printOptions/>
  <pageMargins bottom="0.75" footer="0.0" header="0.0" left="0.7" right="0.7" top="0.75"/>
  <pageSetup orientation="landscape"/>
  <drawing r:id="rId1"/>
</worksheet>
</file>