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オーム社：回帰分析入門\読者用データ\"/>
    </mc:Choice>
  </mc:AlternateContent>
  <bookViews>
    <workbookView xWindow="0" yWindow="0" windowWidth="23040" windowHeight="8970" activeTab="4"/>
  </bookViews>
  <sheets>
    <sheet name="48_データ" sheetId="6" r:id="rId1"/>
    <sheet name="49_データ・２" sheetId="7" r:id="rId2"/>
    <sheet name="50_ゴールシーク" sheetId="8" r:id="rId3"/>
    <sheet name="51_ソルバー" sheetId="9" r:id="rId4"/>
    <sheet name="52_データ・４" sheetId="11" r:id="rId5"/>
  </sheets>
  <definedNames>
    <definedName name="solver_adj" localSheetId="0" hidden="1">'48_データ'!$B$23:$D$23</definedName>
    <definedName name="solver_adj" localSheetId="1" hidden="1">'49_データ・２'!$B$23:$D$23</definedName>
    <definedName name="solver_adj" localSheetId="2" hidden="1">'50_ゴールシーク'!$B$2</definedName>
    <definedName name="solver_adj" localSheetId="3" hidden="1">'51_ソルバー'!$B$2</definedName>
    <definedName name="solver_adj" localSheetId="4" hidden="1">'52_データ・４'!$B$26:$D$26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0" hidden="1">1</definedName>
    <definedName name="solver_drv" localSheetId="1" hidden="1">1</definedName>
    <definedName name="solver_drv" localSheetId="2" hidden="1">2</definedName>
    <definedName name="solver_drv" localSheetId="3" hidden="1">1</definedName>
    <definedName name="solver_drv" localSheetId="4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0" hidden="1">2147483647</definedName>
    <definedName name="solver_itr" localSheetId="1" hidden="1">100</definedName>
    <definedName name="solver_itr" localSheetId="2" hidden="1">2147483647</definedName>
    <definedName name="solver_itr" localSheetId="3" hidden="1">2147483647</definedName>
    <definedName name="solver_itr" localSheetId="4" hidden="1">100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0" hidden="1">2</definedName>
    <definedName name="solver_neg" localSheetId="1" hidden="1">2</definedName>
    <definedName name="solver_neg" localSheetId="2" hidden="1">1</definedName>
    <definedName name="solver_neg" localSheetId="3" hidden="1">1</definedName>
    <definedName name="solver_neg" localSheetId="4" hidden="1">2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um" localSheetId="4" hidden="1">0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0" hidden="1">'48_データ'!#REF!</definedName>
    <definedName name="solver_opt" localSheetId="1" hidden="1">'49_データ・２'!$J$22</definedName>
    <definedName name="solver_opt" localSheetId="2" hidden="1">'50_ゴールシーク'!$B$7</definedName>
    <definedName name="solver_opt" localSheetId="3" hidden="1">'51_ソルバー'!$B$7</definedName>
    <definedName name="solver_opt" localSheetId="4" hidden="1">'52_データ・４'!$J$25</definedName>
    <definedName name="solver_pre" localSheetId="0" hidden="1">0.000001</definedName>
    <definedName name="solver_pre" localSheetId="1" hidden="1">0.000000001</definedName>
    <definedName name="solver_pre" localSheetId="2" hidden="1">0.000001</definedName>
    <definedName name="solver_pre" localSheetId="3" hidden="1">0.000001</definedName>
    <definedName name="solver_pre" localSheetId="4" hidden="1">0.000000001</definedName>
    <definedName name="solver_rbv" localSheetId="0" hidden="1">1</definedName>
    <definedName name="solver_rbv" localSheetId="1" hidden="1">1</definedName>
    <definedName name="solver_rbv" localSheetId="2" hidden="1">2</definedName>
    <definedName name="solver_rbv" localSheetId="3" hidden="1">1</definedName>
    <definedName name="solver_rbv" localSheetId="4" hidden="1">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0" hidden="1">1</definedName>
    <definedName name="solver_scl" localSheetId="1" hidden="1">1</definedName>
    <definedName name="solver_scl" localSheetId="2" hidden="1">2</definedName>
    <definedName name="solver_scl" localSheetId="3" hidden="1">1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0" hidden="1">1</definedName>
    <definedName name="solver_typ" localSheetId="1" hidden="1">1</definedName>
    <definedName name="solver_typ" localSheetId="2" hidden="1">3</definedName>
    <definedName name="solver_typ" localSheetId="3" hidden="1">3</definedName>
    <definedName name="solver_typ" localSheetId="4" hidden="1">1</definedName>
    <definedName name="solver_val" localSheetId="0" hidden="1">0</definedName>
    <definedName name="solver_val" localSheetId="1" hidden="1">0</definedName>
    <definedName name="solver_val" localSheetId="2" hidden="1">20000</definedName>
    <definedName name="solver_val" localSheetId="3" hidden="1">20000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1" l="1"/>
  <c r="F23" i="11" s="1"/>
  <c r="G23" i="11" s="1"/>
  <c r="H23" i="11" s="1"/>
  <c r="E22" i="11"/>
  <c r="F22" i="11" s="1"/>
  <c r="G22" i="11" s="1"/>
  <c r="H22" i="11" s="1"/>
  <c r="C28" i="11"/>
  <c r="B28" i="11"/>
  <c r="E21" i="11"/>
  <c r="F21" i="11" s="1"/>
  <c r="G21" i="11" s="1"/>
  <c r="H21" i="11" s="1"/>
  <c r="E20" i="11"/>
  <c r="F20" i="11" s="1"/>
  <c r="G20" i="11" s="1"/>
  <c r="H20" i="11" s="1"/>
  <c r="I20" i="11" s="1"/>
  <c r="J20" i="11" s="1"/>
  <c r="E19" i="11"/>
  <c r="F19" i="11" s="1"/>
  <c r="G19" i="11" s="1"/>
  <c r="E18" i="11"/>
  <c r="F18" i="11" s="1"/>
  <c r="G18" i="11" s="1"/>
  <c r="E17" i="11"/>
  <c r="F17" i="11" s="1"/>
  <c r="G17" i="11" s="1"/>
  <c r="E16" i="11"/>
  <c r="F16" i="11" s="1"/>
  <c r="G16" i="11" s="1"/>
  <c r="H16" i="11" s="1"/>
  <c r="I16" i="11" s="1"/>
  <c r="J16" i="11" s="1"/>
  <c r="E15" i="11"/>
  <c r="F15" i="11" s="1"/>
  <c r="G15" i="11" s="1"/>
  <c r="H15" i="11" s="1"/>
  <c r="I15" i="11" s="1"/>
  <c r="J15" i="11" s="1"/>
  <c r="E14" i="11"/>
  <c r="F14" i="11" s="1"/>
  <c r="G14" i="11" s="1"/>
  <c r="H14" i="11" s="1"/>
  <c r="I14" i="11" s="1"/>
  <c r="J14" i="11" s="1"/>
  <c r="E13" i="11"/>
  <c r="F13" i="11" s="1"/>
  <c r="G13" i="11" s="1"/>
  <c r="E12" i="11"/>
  <c r="F12" i="11" s="1"/>
  <c r="G12" i="11" s="1"/>
  <c r="E11" i="11"/>
  <c r="F11" i="11" s="1"/>
  <c r="G11" i="11" s="1"/>
  <c r="H11" i="11" s="1"/>
  <c r="I11" i="11" s="1"/>
  <c r="J11" i="11" s="1"/>
  <c r="E10" i="11"/>
  <c r="F10" i="11" s="1"/>
  <c r="G10" i="11" s="1"/>
  <c r="H10" i="11" s="1"/>
  <c r="I10" i="11" s="1"/>
  <c r="J10" i="11" s="1"/>
  <c r="E9" i="11"/>
  <c r="F9" i="11" s="1"/>
  <c r="G9" i="11" s="1"/>
  <c r="H9" i="11" s="1"/>
  <c r="I9" i="11" s="1"/>
  <c r="J9" i="11" s="1"/>
  <c r="E8" i="11"/>
  <c r="F8" i="11" s="1"/>
  <c r="G8" i="11" s="1"/>
  <c r="E7" i="11"/>
  <c r="F7" i="11" s="1"/>
  <c r="G7" i="11" s="1"/>
  <c r="E6" i="11"/>
  <c r="F6" i="11" s="1"/>
  <c r="G6" i="11" s="1"/>
  <c r="E5" i="11"/>
  <c r="F5" i="11" s="1"/>
  <c r="G5" i="11" s="1"/>
  <c r="E4" i="11"/>
  <c r="F4" i="11" s="1"/>
  <c r="G4" i="11" s="1"/>
  <c r="E3" i="11"/>
  <c r="F3" i="11" s="1"/>
  <c r="G3" i="11" s="1"/>
  <c r="H3" i="11" s="1"/>
  <c r="I3" i="11" s="1"/>
  <c r="J3" i="11" s="1"/>
  <c r="E2" i="11"/>
  <c r="F2" i="11" s="1"/>
  <c r="G2" i="11" s="1"/>
  <c r="J23" i="11" l="1"/>
  <c r="J22" i="11"/>
  <c r="H17" i="11"/>
  <c r="I17" i="11"/>
  <c r="J17" i="11" s="1"/>
  <c r="I5" i="11"/>
  <c r="J5" i="11" s="1"/>
  <c r="H5" i="11"/>
  <c r="I12" i="11"/>
  <c r="J12" i="11" s="1"/>
  <c r="H12" i="11"/>
  <c r="I18" i="11"/>
  <c r="J18" i="11" s="1"/>
  <c r="H18" i="11"/>
  <c r="I4" i="11"/>
  <c r="J4" i="11" s="1"/>
  <c r="H4" i="11"/>
  <c r="I6" i="11"/>
  <c r="J6" i="11" s="1"/>
  <c r="H6" i="11"/>
  <c r="I13" i="11"/>
  <c r="J13" i="11" s="1"/>
  <c r="H13" i="11"/>
  <c r="H7" i="11"/>
  <c r="I7" i="11"/>
  <c r="J7" i="11" s="1"/>
  <c r="I8" i="11"/>
  <c r="J8" i="11" s="1"/>
  <c r="H8" i="11"/>
  <c r="H19" i="11"/>
  <c r="I19" i="11"/>
  <c r="J19" i="11" s="1"/>
  <c r="I2" i="11"/>
  <c r="J2" i="11" s="1"/>
  <c r="H2" i="1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J25" i="11" l="1"/>
  <c r="F4" i="7"/>
  <c r="G4" i="7" s="1"/>
  <c r="F5" i="7"/>
  <c r="G5" i="7" s="1"/>
  <c r="F6" i="7"/>
  <c r="G6" i="7" s="1"/>
  <c r="F8" i="7"/>
  <c r="G8" i="7" s="1"/>
  <c r="H8" i="7" s="1"/>
  <c r="I8" i="7" s="1"/>
  <c r="J8" i="7" s="1"/>
  <c r="F9" i="7"/>
  <c r="G9" i="7" s="1"/>
  <c r="H9" i="7" s="1"/>
  <c r="I9" i="7" s="1"/>
  <c r="J9" i="7" s="1"/>
  <c r="F10" i="7"/>
  <c r="G10" i="7" s="1"/>
  <c r="H10" i="7" s="1"/>
  <c r="I10" i="7" s="1"/>
  <c r="J10" i="7" s="1"/>
  <c r="F12" i="7"/>
  <c r="G12" i="7" s="1"/>
  <c r="F13" i="7"/>
  <c r="G13" i="7" s="1"/>
  <c r="F14" i="7"/>
  <c r="G14" i="7" s="1"/>
  <c r="H14" i="7" s="1"/>
  <c r="I14" i="7" s="1"/>
  <c r="J14" i="7" s="1"/>
  <c r="F15" i="7"/>
  <c r="G15" i="7" s="1"/>
  <c r="H15" i="7" s="1"/>
  <c r="I15" i="7" s="1"/>
  <c r="J15" i="7" s="1"/>
  <c r="F16" i="7"/>
  <c r="G16" i="7" s="1"/>
  <c r="H16" i="7" s="1"/>
  <c r="I16" i="7" s="1"/>
  <c r="J16" i="7" s="1"/>
  <c r="F17" i="7"/>
  <c r="G17" i="7" s="1"/>
  <c r="F18" i="7"/>
  <c r="G18" i="7" s="1"/>
  <c r="F20" i="7"/>
  <c r="G20" i="7" s="1"/>
  <c r="F3" i="7"/>
  <c r="G3" i="7" s="1"/>
  <c r="H3" i="7" s="1"/>
  <c r="I3" i="7" s="1"/>
  <c r="J3" i="7" s="1"/>
  <c r="F7" i="7"/>
  <c r="G7" i="7" s="1"/>
  <c r="F11" i="7"/>
  <c r="G11" i="7" s="1"/>
  <c r="H11" i="7" s="1"/>
  <c r="I11" i="7" s="1"/>
  <c r="J11" i="7" s="1"/>
  <c r="F19" i="7"/>
  <c r="G19" i="7" s="1"/>
  <c r="H19" i="7" s="1"/>
  <c r="I19" i="7" s="1"/>
  <c r="J19" i="7" s="1"/>
  <c r="H20" i="7" l="1"/>
  <c r="I20" i="7" s="1"/>
  <c r="J20" i="7" s="1"/>
  <c r="H18" i="7"/>
  <c r="I18" i="7"/>
  <c r="J18" i="7" s="1"/>
  <c r="I17" i="7"/>
  <c r="J17" i="7" s="1"/>
  <c r="H17" i="7"/>
  <c r="H7" i="7"/>
  <c r="I7" i="7" s="1"/>
  <c r="J7" i="7" s="1"/>
  <c r="H4" i="7"/>
  <c r="I4" i="7" s="1"/>
  <c r="J4" i="7" s="1"/>
  <c r="I13" i="7"/>
  <c r="J13" i="7" s="1"/>
  <c r="H13" i="7"/>
  <c r="H12" i="7"/>
  <c r="I12" i="7"/>
  <c r="J12" i="7" s="1"/>
  <c r="H6" i="7"/>
  <c r="I6" i="7"/>
  <c r="J6" i="7" s="1"/>
  <c r="H5" i="7"/>
  <c r="I5" i="7" s="1"/>
  <c r="J5" i="7" s="1"/>
  <c r="B6" i="9"/>
  <c r="B7" i="9" s="1"/>
  <c r="B3" i="9"/>
  <c r="B7" i="8" l="1"/>
  <c r="B6" i="8"/>
  <c r="B3" i="8"/>
  <c r="E2" i="7" l="1"/>
  <c r="C25" i="7"/>
  <c r="B25" i="7"/>
  <c r="F2" i="7" l="1"/>
  <c r="G2" i="7" s="1"/>
  <c r="H2" i="7" l="1"/>
  <c r="I2" i="7"/>
  <c r="J2" i="7" s="1"/>
  <c r="J22" i="7" s="1"/>
</calcChain>
</file>

<file path=xl/sharedStrings.xml><?xml version="1.0" encoding="utf-8"?>
<sst xmlns="http://schemas.openxmlformats.org/spreadsheetml/2006/main" count="57" uniqueCount="29">
  <si>
    <t>切片</t>
    <rPh sb="0" eb="2">
      <t>セッペン</t>
    </rPh>
    <phoneticPr fontId="1"/>
  </si>
  <si>
    <t>オッズ比</t>
    <rPh sb="3" eb="4">
      <t>ヒ</t>
    </rPh>
    <phoneticPr fontId="1"/>
  </si>
  <si>
    <t>係数</t>
    <rPh sb="0" eb="2">
      <t>ケイスウ</t>
    </rPh>
    <phoneticPr fontId="1"/>
  </si>
  <si>
    <t>L</t>
  </si>
  <si>
    <t>LogL</t>
  </si>
  <si>
    <t>回帰式</t>
  </si>
  <si>
    <t>Exp
（回帰式）</t>
  </si>
  <si>
    <t>判別結果</t>
  </si>
  <si>
    <t>確率</t>
    <rPh sb="0" eb="2">
      <t>カクリツ</t>
    </rPh>
    <phoneticPr fontId="1"/>
  </si>
  <si>
    <t>１－確率</t>
    <rPh sb="2" eb="4">
      <t>カクリツ</t>
    </rPh>
    <phoneticPr fontId="1"/>
  </si>
  <si>
    <t>合計</t>
    <rPh sb="0" eb="2">
      <t>ゴウケイ</t>
    </rPh>
    <phoneticPr fontId="1"/>
  </si>
  <si>
    <t>提案回数</t>
    <rPh sb="0" eb="2">
      <t>テイアン</t>
    </rPh>
    <rPh sb="2" eb="4">
      <t>カイスウ</t>
    </rPh>
    <phoneticPr fontId="1"/>
  </si>
  <si>
    <t>得意先No.</t>
    <rPh sb="0" eb="3">
      <t>トクイサキ</t>
    </rPh>
    <phoneticPr fontId="1"/>
  </si>
  <si>
    <t>成約</t>
    <rPh sb="0" eb="2">
      <t>セイヤク</t>
    </rPh>
    <phoneticPr fontId="1"/>
  </si>
  <si>
    <t>年商</t>
    <rPh sb="0" eb="2">
      <t>ネンショウ</t>
    </rPh>
    <phoneticPr fontId="1"/>
  </si>
  <si>
    <t>単価</t>
    <rPh sb="0" eb="2">
      <t>タンカ</t>
    </rPh>
    <phoneticPr fontId="1"/>
  </si>
  <si>
    <t>売上高</t>
    <rPh sb="0" eb="2">
      <t>ウリアゲ</t>
    </rPh>
    <rPh sb="2" eb="3">
      <t>ダカ</t>
    </rPh>
    <phoneticPr fontId="1"/>
  </si>
  <si>
    <t>粗利益</t>
    <rPh sb="0" eb="3">
      <t>アラリエキ</t>
    </rPh>
    <phoneticPr fontId="1"/>
  </si>
  <si>
    <t>販売個数</t>
    <rPh sb="0" eb="2">
      <t>ハンバイ</t>
    </rPh>
    <rPh sb="2" eb="4">
      <t>コスウ</t>
    </rPh>
    <phoneticPr fontId="1"/>
  </si>
  <si>
    <t xml:space="preserve"> =B1*B2</t>
    <phoneticPr fontId="1"/>
  </si>
  <si>
    <t>掛率</t>
    <rPh sb="0" eb="1">
      <t>カ</t>
    </rPh>
    <rPh sb="1" eb="2">
      <t>リツ</t>
    </rPh>
    <phoneticPr fontId="1"/>
  </si>
  <si>
    <t>仕入単価</t>
    <rPh sb="0" eb="2">
      <t>シイ</t>
    </rPh>
    <rPh sb="2" eb="4">
      <t>タンカ</t>
    </rPh>
    <phoneticPr fontId="1"/>
  </si>
  <si>
    <t>目標粗利</t>
    <rPh sb="0" eb="2">
      <t>モクヒョウ</t>
    </rPh>
    <rPh sb="2" eb="4">
      <t>アラリ</t>
    </rPh>
    <phoneticPr fontId="1"/>
  </si>
  <si>
    <t xml:space="preserve"> =(B1-B6)*B2</t>
    <phoneticPr fontId="1"/>
  </si>
  <si>
    <t>予測</t>
    <rPh sb="0" eb="2">
      <t>ヨソク</t>
    </rPh>
    <phoneticPr fontId="1"/>
  </si>
  <si>
    <t>参考A</t>
    <rPh sb="0" eb="2">
      <t>サンコウ</t>
    </rPh>
    <phoneticPr fontId="1"/>
  </si>
  <si>
    <t>参考B</t>
    <rPh sb="0" eb="2">
      <t>サンコウ</t>
    </rPh>
    <phoneticPr fontId="1"/>
  </si>
  <si>
    <t xml:space="preserve"> =F23/F21</t>
    <phoneticPr fontId="1"/>
  </si>
  <si>
    <t xml:space="preserve"> =F22/F21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</si>
</sst>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38" fontId="0" fillId="0" borderId="0" xfId="1" applyFont="1">
      <alignment vertical="center"/>
    </xf>
    <xf numFmtId="38" fontId="0" fillId="0" borderId="1" xfId="1" applyFont="1" applyBorder="1">
      <alignment vertical="center"/>
    </xf>
    <xf numFmtId="176" fontId="0" fillId="0" borderId="1" xfId="2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3" fillId="0" borderId="3" xfId="0" applyFont="1" applyBorder="1">
      <alignment vertical="center"/>
    </xf>
    <xf numFmtId="0" fontId="0" fillId="0" borderId="3" xfId="0" applyBorder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showGridLines="0" workbookViewId="0"/>
  </sheetViews>
  <sheetFormatPr defaultRowHeight="18.75" x14ac:dyDescent="0.4"/>
  <cols>
    <col min="2" max="2" width="8.625" bestFit="1" customWidth="1"/>
    <col min="3" max="4" width="9.25" customWidth="1"/>
  </cols>
  <sheetData>
    <row r="1" spans="1:4" x14ac:dyDescent="0.4">
      <c r="A1" s="1" t="s">
        <v>12</v>
      </c>
      <c r="B1" s="1" t="s">
        <v>14</v>
      </c>
      <c r="C1" s="1" t="s">
        <v>11</v>
      </c>
      <c r="D1" s="1" t="s">
        <v>13</v>
      </c>
    </row>
    <row r="2" spans="1:4" x14ac:dyDescent="0.4">
      <c r="A2" s="1">
        <v>1</v>
      </c>
      <c r="B2" s="1">
        <v>10</v>
      </c>
      <c r="C2" s="1">
        <v>22</v>
      </c>
      <c r="D2" s="1">
        <v>1</v>
      </c>
    </row>
    <row r="3" spans="1:4" x14ac:dyDescent="0.4">
      <c r="A3" s="1">
        <v>2</v>
      </c>
      <c r="B3" s="1">
        <v>20</v>
      </c>
      <c r="C3" s="1">
        <v>18</v>
      </c>
      <c r="D3" s="1">
        <v>0</v>
      </c>
    </row>
    <row r="4" spans="1:4" x14ac:dyDescent="0.4">
      <c r="A4" s="1">
        <v>3</v>
      </c>
      <c r="B4" s="1">
        <v>15</v>
      </c>
      <c r="C4" s="1">
        <v>32</v>
      </c>
      <c r="D4" s="1">
        <v>1</v>
      </c>
    </row>
    <row r="5" spans="1:4" x14ac:dyDescent="0.4">
      <c r="A5" s="1">
        <v>4</v>
      </c>
      <c r="B5" s="1">
        <v>12</v>
      </c>
      <c r="C5" s="1">
        <v>20</v>
      </c>
      <c r="D5" s="1">
        <v>1</v>
      </c>
    </row>
    <row r="6" spans="1:4" x14ac:dyDescent="0.4">
      <c r="A6" s="1">
        <v>5</v>
      </c>
      <c r="B6" s="1">
        <v>25</v>
      </c>
      <c r="C6" s="1">
        <v>25</v>
      </c>
      <c r="D6" s="1">
        <v>1</v>
      </c>
    </row>
    <row r="7" spans="1:4" x14ac:dyDescent="0.4">
      <c r="A7" s="1">
        <v>6</v>
      </c>
      <c r="B7" s="1">
        <v>18</v>
      </c>
      <c r="C7" s="1">
        <v>32</v>
      </c>
      <c r="D7" s="1">
        <v>1</v>
      </c>
    </row>
    <row r="8" spans="1:4" x14ac:dyDescent="0.4">
      <c r="A8" s="1">
        <v>7</v>
      </c>
      <c r="B8" s="1">
        <v>12</v>
      </c>
      <c r="C8" s="1">
        <v>11</v>
      </c>
      <c r="D8" s="1">
        <v>1</v>
      </c>
    </row>
    <row r="9" spans="1:4" x14ac:dyDescent="0.4">
      <c r="A9" s="1">
        <v>8</v>
      </c>
      <c r="B9" s="1">
        <v>36</v>
      </c>
      <c r="C9" s="1">
        <v>16</v>
      </c>
      <c r="D9" s="1">
        <v>0</v>
      </c>
    </row>
    <row r="10" spans="1:4" x14ac:dyDescent="0.4">
      <c r="A10" s="1">
        <v>9</v>
      </c>
      <c r="B10" s="1">
        <v>44</v>
      </c>
      <c r="C10" s="1">
        <v>11</v>
      </c>
      <c r="D10" s="1">
        <v>0</v>
      </c>
    </row>
    <row r="11" spans="1:4" x14ac:dyDescent="0.4">
      <c r="A11" s="1">
        <v>10</v>
      </c>
      <c r="B11" s="1">
        <v>30</v>
      </c>
      <c r="C11" s="1">
        <v>14</v>
      </c>
      <c r="D11" s="1">
        <v>0</v>
      </c>
    </row>
    <row r="12" spans="1:4" x14ac:dyDescent="0.4">
      <c r="A12" s="1">
        <v>11</v>
      </c>
      <c r="B12" s="1">
        <v>15</v>
      </c>
      <c r="C12" s="1">
        <v>33</v>
      </c>
      <c r="D12" s="1">
        <v>1</v>
      </c>
    </row>
    <row r="13" spans="1:4" x14ac:dyDescent="0.4">
      <c r="A13" s="1">
        <v>12</v>
      </c>
      <c r="B13" s="1">
        <v>14</v>
      </c>
      <c r="C13" s="1">
        <v>19</v>
      </c>
      <c r="D13" s="1">
        <v>1</v>
      </c>
    </row>
    <row r="14" spans="1:4" x14ac:dyDescent="0.4">
      <c r="A14" s="1">
        <v>13</v>
      </c>
      <c r="B14" s="1">
        <v>20</v>
      </c>
      <c r="C14" s="1">
        <v>7</v>
      </c>
      <c r="D14" s="1">
        <v>0</v>
      </c>
    </row>
    <row r="15" spans="1:4" x14ac:dyDescent="0.4">
      <c r="A15" s="1">
        <v>14</v>
      </c>
      <c r="B15" s="1">
        <v>15</v>
      </c>
      <c r="C15" s="1">
        <v>29</v>
      </c>
      <c r="D15" s="1">
        <v>0</v>
      </c>
    </row>
    <row r="16" spans="1:4" x14ac:dyDescent="0.4">
      <c r="A16" s="1">
        <v>15</v>
      </c>
      <c r="B16" s="1">
        <v>30</v>
      </c>
      <c r="C16" s="1">
        <v>18</v>
      </c>
      <c r="D16" s="1">
        <v>0</v>
      </c>
    </row>
    <row r="17" spans="1:4" x14ac:dyDescent="0.4">
      <c r="A17" s="1">
        <v>16</v>
      </c>
      <c r="B17" s="1">
        <v>18</v>
      </c>
      <c r="C17" s="1">
        <v>23</v>
      </c>
      <c r="D17" s="1">
        <v>1</v>
      </c>
    </row>
    <row r="18" spans="1:4" x14ac:dyDescent="0.4">
      <c r="A18" s="1">
        <v>18</v>
      </c>
      <c r="B18" s="1">
        <v>20</v>
      </c>
      <c r="C18" s="1">
        <v>15</v>
      </c>
      <c r="D18" s="1">
        <v>1</v>
      </c>
    </row>
    <row r="19" spans="1:4" x14ac:dyDescent="0.4">
      <c r="A19" s="1">
        <v>19</v>
      </c>
      <c r="B19" s="1">
        <v>19</v>
      </c>
      <c r="C19" s="1">
        <v>19</v>
      </c>
      <c r="D19" s="1">
        <v>1</v>
      </c>
    </row>
    <row r="20" spans="1:4" x14ac:dyDescent="0.4">
      <c r="A20" s="1">
        <v>20</v>
      </c>
      <c r="B20" s="1">
        <v>11</v>
      </c>
      <c r="C20" s="1">
        <v>17</v>
      </c>
      <c r="D20" s="1">
        <v>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showGridLines="0" workbookViewId="0"/>
  </sheetViews>
  <sheetFormatPr defaultRowHeight="18.75" x14ac:dyDescent="0.4"/>
  <cols>
    <col min="2" max="2" width="8.625" bestFit="1" customWidth="1"/>
    <col min="3" max="5" width="9.25" customWidth="1"/>
    <col min="6" max="6" width="12" customWidth="1"/>
    <col min="18" max="18" width="13" bestFit="1" customWidth="1"/>
  </cols>
  <sheetData>
    <row r="1" spans="1:11" x14ac:dyDescent="0.4">
      <c r="A1" s="1" t="s">
        <v>12</v>
      </c>
      <c r="B1" s="1" t="s">
        <v>14</v>
      </c>
      <c r="C1" s="1" t="s">
        <v>11</v>
      </c>
      <c r="D1" s="1" t="s">
        <v>13</v>
      </c>
      <c r="E1" s="1" t="s">
        <v>5</v>
      </c>
      <c r="F1" s="1" t="s">
        <v>6</v>
      </c>
      <c r="G1" s="2" t="s">
        <v>8</v>
      </c>
      <c r="H1" s="2" t="s">
        <v>9</v>
      </c>
      <c r="I1" s="2" t="s">
        <v>3</v>
      </c>
      <c r="J1" s="2" t="s">
        <v>4</v>
      </c>
      <c r="K1" s="2" t="s">
        <v>7</v>
      </c>
    </row>
    <row r="2" spans="1:11" x14ac:dyDescent="0.4">
      <c r="A2" s="1">
        <v>1</v>
      </c>
      <c r="B2" s="1">
        <v>10</v>
      </c>
      <c r="C2" s="1">
        <v>22</v>
      </c>
      <c r="D2" s="1">
        <v>1</v>
      </c>
      <c r="E2" s="1">
        <f t="shared" ref="E2:E20" si="0">$D$23+B2*$B$23+C2*$C$23</f>
        <v>2.0597494351154979</v>
      </c>
      <c r="F2" s="1">
        <f>EXP(E2)</f>
        <v>7.8440041320743745</v>
      </c>
      <c r="G2" s="1">
        <f>F2/(1+F2)</f>
        <v>0.88692904423536845</v>
      </c>
      <c r="H2" s="1">
        <f>1-G2</f>
        <v>0.11307095576463155</v>
      </c>
      <c r="I2" s="1">
        <f>IF(D2=1,G2,H2)</f>
        <v>0.88692904423536845</v>
      </c>
      <c r="J2" s="1">
        <f>LN(I2)</f>
        <v>-0.11999029509740998</v>
      </c>
      <c r="K2" s="1"/>
    </row>
    <row r="3" spans="1:11" x14ac:dyDescent="0.4">
      <c r="A3" s="1">
        <v>2</v>
      </c>
      <c r="B3" s="1">
        <v>20</v>
      </c>
      <c r="C3" s="1">
        <v>18</v>
      </c>
      <c r="D3" s="1">
        <v>0</v>
      </c>
      <c r="E3" s="1">
        <f t="shared" si="0"/>
        <v>0.10991921522543846</v>
      </c>
      <c r="F3" s="1">
        <f t="shared" ref="F3:F20" si="1">EXP(E3)</f>
        <v>1.1161878958290188</v>
      </c>
      <c r="G3" s="1">
        <f t="shared" ref="G3:G20" si="2">F3/(1+F3)</f>
        <v>0.52745216907676851</v>
      </c>
      <c r="H3" s="1">
        <f t="shared" ref="H3:H20" si="3">1-G3</f>
        <v>0.47254783092323149</v>
      </c>
      <c r="I3" s="1">
        <f t="shared" ref="I3:I20" si="4">IF(D3=1,G3,H3)</f>
        <v>0.47254783092323149</v>
      </c>
      <c r="J3" s="1">
        <f t="shared" ref="J3:J20" si="5">LN(I3)</f>
        <v>-0.7496163077045398</v>
      </c>
      <c r="K3" s="1"/>
    </row>
    <row r="4" spans="1:11" x14ac:dyDescent="0.4">
      <c r="A4" s="1">
        <v>3</v>
      </c>
      <c r="B4" s="1">
        <v>15</v>
      </c>
      <c r="C4" s="1">
        <v>32</v>
      </c>
      <c r="D4" s="1">
        <v>1</v>
      </c>
      <c r="E4" s="1">
        <f t="shared" si="0"/>
        <v>2.4544308471917105</v>
      </c>
      <c r="F4" s="1">
        <f t="shared" si="1"/>
        <v>11.639806834504</v>
      </c>
      <c r="G4" s="1">
        <f t="shared" si="2"/>
        <v>0.92088486690554383</v>
      </c>
      <c r="H4" s="1">
        <f t="shared" si="3"/>
        <v>7.9115133094456169E-2</v>
      </c>
      <c r="I4" s="1">
        <f t="shared" si="4"/>
        <v>0.92088486690554383</v>
      </c>
      <c r="J4" s="1">
        <f t="shared" si="5"/>
        <v>-8.2420259329848991E-2</v>
      </c>
      <c r="K4" s="1"/>
    </row>
    <row r="5" spans="1:11" x14ac:dyDescent="0.4">
      <c r="A5" s="1">
        <v>4</v>
      </c>
      <c r="B5" s="1">
        <v>12</v>
      </c>
      <c r="C5" s="1">
        <v>20</v>
      </c>
      <c r="D5" s="1">
        <v>1</v>
      </c>
      <c r="E5" s="1">
        <f t="shared" si="0"/>
        <v>1.5328237389353623</v>
      </c>
      <c r="F5" s="1">
        <f t="shared" si="1"/>
        <v>4.6312357768653953</v>
      </c>
      <c r="G5" s="1">
        <f t="shared" si="2"/>
        <v>0.82241908532612606</v>
      </c>
      <c r="H5" s="1">
        <f t="shared" si="3"/>
        <v>0.17758091467387394</v>
      </c>
      <c r="I5" s="1">
        <f t="shared" si="4"/>
        <v>0.82241908532612606</v>
      </c>
      <c r="J5" s="1">
        <f t="shared" si="5"/>
        <v>-0.19550517768508585</v>
      </c>
      <c r="K5" s="1"/>
    </row>
    <row r="6" spans="1:11" x14ac:dyDescent="0.4">
      <c r="A6" s="1">
        <v>5</v>
      </c>
      <c r="B6" s="1">
        <v>25</v>
      </c>
      <c r="C6" s="1">
        <v>25</v>
      </c>
      <c r="D6" s="1">
        <v>1</v>
      </c>
      <c r="E6" s="1">
        <f t="shared" si="0"/>
        <v>0.16220149679634011</v>
      </c>
      <c r="F6" s="1">
        <f t="shared" si="1"/>
        <v>1.1760971972646996</v>
      </c>
      <c r="G6" s="1">
        <f t="shared" si="2"/>
        <v>0.54046170306318331</v>
      </c>
      <c r="H6" s="1">
        <f t="shared" si="3"/>
        <v>0.45953829693681669</v>
      </c>
      <c r="I6" s="1">
        <f t="shared" si="4"/>
        <v>0.54046170306318331</v>
      </c>
      <c r="J6" s="1">
        <f t="shared" si="5"/>
        <v>-0.61533149906039264</v>
      </c>
      <c r="K6" s="1"/>
    </row>
    <row r="7" spans="1:11" x14ac:dyDescent="0.4">
      <c r="A7" s="1">
        <v>6</v>
      </c>
      <c r="B7" s="1">
        <v>18</v>
      </c>
      <c r="C7" s="1">
        <v>32</v>
      </c>
      <c r="D7" s="1">
        <v>1</v>
      </c>
      <c r="E7" s="1">
        <f t="shared" si="0"/>
        <v>2.0064414334268168</v>
      </c>
      <c r="F7" s="1">
        <f t="shared" si="1"/>
        <v>7.436805835149614</v>
      </c>
      <c r="G7" s="1">
        <f t="shared" si="2"/>
        <v>0.88147172999599255</v>
      </c>
      <c r="H7" s="1">
        <f t="shared" si="3"/>
        <v>0.11852827000400745</v>
      </c>
      <c r="I7" s="1">
        <f t="shared" si="4"/>
        <v>0.88147172999599255</v>
      </c>
      <c r="J7" s="1">
        <f t="shared" si="5"/>
        <v>-0.12616234799767947</v>
      </c>
      <c r="K7" s="1"/>
    </row>
    <row r="8" spans="1:11" x14ac:dyDescent="0.4">
      <c r="A8" s="1">
        <v>7</v>
      </c>
      <c r="B8" s="1">
        <v>12</v>
      </c>
      <c r="C8" s="1">
        <v>11</v>
      </c>
      <c r="D8" s="1">
        <v>1</v>
      </c>
      <c r="E8" s="1">
        <f t="shared" si="0"/>
        <v>0.50562634741943047</v>
      </c>
      <c r="F8" s="1">
        <f t="shared" si="1"/>
        <v>1.6580236941603932</v>
      </c>
      <c r="G8" s="1">
        <f t="shared" si="2"/>
        <v>0.62378062987287386</v>
      </c>
      <c r="H8" s="1">
        <f t="shared" si="3"/>
        <v>0.37621937012712614</v>
      </c>
      <c r="I8" s="1">
        <f t="shared" si="4"/>
        <v>0.62378062987287386</v>
      </c>
      <c r="J8" s="1">
        <f t="shared" si="5"/>
        <v>-0.47195652711345382</v>
      </c>
      <c r="K8" s="1"/>
    </row>
    <row r="9" spans="1:11" x14ac:dyDescent="0.4">
      <c r="A9" s="1">
        <v>8</v>
      </c>
      <c r="B9" s="1">
        <v>36</v>
      </c>
      <c r="C9" s="1">
        <v>16</v>
      </c>
      <c r="D9" s="1">
        <v>0</v>
      </c>
      <c r="E9" s="1">
        <f t="shared" si="0"/>
        <v>-2.5076237451908678</v>
      </c>
      <c r="F9" s="1">
        <f t="shared" si="1"/>
        <v>8.146158291115306E-2</v>
      </c>
      <c r="G9" s="1">
        <f t="shared" si="2"/>
        <v>7.5325452330788426E-2</v>
      </c>
      <c r="H9" s="1">
        <f t="shared" si="3"/>
        <v>0.92467454766921153</v>
      </c>
      <c r="I9" s="1">
        <f t="shared" si="4"/>
        <v>0.92467454766921153</v>
      </c>
      <c r="J9" s="1">
        <f t="shared" si="5"/>
        <v>-7.8313443737661761E-2</v>
      </c>
      <c r="K9" s="1"/>
    </row>
    <row r="10" spans="1:11" x14ac:dyDescent="0.4">
      <c r="A10" s="1">
        <v>9</v>
      </c>
      <c r="B10" s="1">
        <v>44</v>
      </c>
      <c r="C10" s="1">
        <v>11</v>
      </c>
      <c r="D10" s="1">
        <v>0</v>
      </c>
      <c r="E10" s="1">
        <f t="shared" si="0"/>
        <v>-4.2729273994061021</v>
      </c>
      <c r="F10" s="1">
        <f t="shared" si="1"/>
        <v>1.3940912740836761E-2</v>
      </c>
      <c r="G10" s="1">
        <f t="shared" si="2"/>
        <v>1.3749235843686739E-2</v>
      </c>
      <c r="H10" s="1">
        <f t="shared" si="3"/>
        <v>0.9862507641563133</v>
      </c>
      <c r="I10" s="1">
        <f t="shared" si="4"/>
        <v>0.9862507641563133</v>
      </c>
      <c r="J10" s="1">
        <f t="shared" si="5"/>
        <v>-1.3844632012403107E-2</v>
      </c>
      <c r="K10" s="1"/>
    </row>
    <row r="11" spans="1:11" x14ac:dyDescent="0.4">
      <c r="A11" s="1">
        <v>10</v>
      </c>
      <c r="B11" s="1">
        <v>30</v>
      </c>
      <c r="C11" s="1">
        <v>14</v>
      </c>
      <c r="D11" s="1">
        <v>0</v>
      </c>
      <c r="E11" s="1">
        <f t="shared" si="0"/>
        <v>-1.839911004664621</v>
      </c>
      <c r="F11" s="1">
        <f t="shared" si="1"/>
        <v>0.15883156074597027</v>
      </c>
      <c r="G11" s="1">
        <f t="shared" si="2"/>
        <v>0.13706181823674721</v>
      </c>
      <c r="H11" s="1">
        <f t="shared" si="3"/>
        <v>0.86293818176325277</v>
      </c>
      <c r="I11" s="1">
        <f t="shared" si="4"/>
        <v>0.86293818176325277</v>
      </c>
      <c r="J11" s="1">
        <f t="shared" si="5"/>
        <v>-0.14741222225667958</v>
      </c>
      <c r="K11" s="1"/>
    </row>
    <row r="12" spans="1:11" x14ac:dyDescent="0.4">
      <c r="A12" s="1">
        <v>11</v>
      </c>
      <c r="B12" s="1">
        <v>15</v>
      </c>
      <c r="C12" s="1">
        <v>33</v>
      </c>
      <c r="D12" s="1">
        <v>1</v>
      </c>
      <c r="E12" s="1">
        <f t="shared" si="0"/>
        <v>2.5685638906934805</v>
      </c>
      <c r="F12" s="1">
        <f t="shared" si="1"/>
        <v>13.047073955953172</v>
      </c>
      <c r="G12" s="1">
        <f t="shared" si="2"/>
        <v>0.92881079695773949</v>
      </c>
      <c r="H12" s="1">
        <f t="shared" si="3"/>
        <v>7.1189203042260507E-2</v>
      </c>
      <c r="I12" s="1">
        <f t="shared" si="4"/>
        <v>0.92881079695773949</v>
      </c>
      <c r="J12" s="1">
        <f t="shared" si="5"/>
        <v>-7.3850224034518352E-2</v>
      </c>
      <c r="K12" s="1"/>
    </row>
    <row r="13" spans="1:11" x14ac:dyDescent="0.4">
      <c r="A13" s="1">
        <v>12</v>
      </c>
      <c r="B13" s="1">
        <v>14</v>
      </c>
      <c r="C13" s="1">
        <v>19</v>
      </c>
      <c r="D13" s="1">
        <v>1</v>
      </c>
      <c r="E13" s="1">
        <f t="shared" si="0"/>
        <v>1.1200310862569958</v>
      </c>
      <c r="F13" s="1">
        <f t="shared" si="1"/>
        <v>3.0649494796193046</v>
      </c>
      <c r="G13" s="1">
        <f t="shared" si="2"/>
        <v>0.75399448258489721</v>
      </c>
      <c r="H13" s="1">
        <f t="shared" si="3"/>
        <v>0.24600551741510279</v>
      </c>
      <c r="I13" s="1">
        <f t="shared" si="4"/>
        <v>0.75399448258489721</v>
      </c>
      <c r="J13" s="1">
        <f t="shared" si="5"/>
        <v>-0.28237022852761573</v>
      </c>
      <c r="K13" s="1"/>
    </row>
    <row r="14" spans="1:11" x14ac:dyDescent="0.4">
      <c r="A14" s="1">
        <v>13</v>
      </c>
      <c r="B14" s="1">
        <v>20</v>
      </c>
      <c r="C14" s="1">
        <v>7</v>
      </c>
      <c r="D14" s="1">
        <v>0</v>
      </c>
      <c r="E14" s="1">
        <f t="shared" si="0"/>
        <v>-1.1455442632940336</v>
      </c>
      <c r="F14" s="1">
        <f t="shared" si="1"/>
        <v>0.31805076731668008</v>
      </c>
      <c r="G14" s="1">
        <f t="shared" si="2"/>
        <v>0.24130388237182668</v>
      </c>
      <c r="H14" s="1">
        <f t="shared" si="3"/>
        <v>0.75869611762817335</v>
      </c>
      <c r="I14" s="1">
        <f t="shared" si="4"/>
        <v>0.75869611762817335</v>
      </c>
      <c r="J14" s="1">
        <f t="shared" si="5"/>
        <v>-0.27615395378818036</v>
      </c>
      <c r="K14" s="1"/>
    </row>
    <row r="15" spans="1:11" x14ac:dyDescent="0.4">
      <c r="A15" s="1">
        <v>14</v>
      </c>
      <c r="B15" s="1">
        <v>15</v>
      </c>
      <c r="C15" s="1">
        <v>29</v>
      </c>
      <c r="D15" s="1">
        <v>0</v>
      </c>
      <c r="E15" s="1">
        <f t="shared" si="0"/>
        <v>2.1120317166864</v>
      </c>
      <c r="F15" s="1">
        <f t="shared" si="1"/>
        <v>8.2650164094581449</v>
      </c>
      <c r="G15" s="1">
        <f t="shared" si="2"/>
        <v>0.8920671096729893</v>
      </c>
      <c r="H15" s="1">
        <f t="shared" si="3"/>
        <v>0.1079328903270107</v>
      </c>
      <c r="I15" s="1">
        <f t="shared" si="4"/>
        <v>0.1079328903270107</v>
      </c>
      <c r="J15" s="1">
        <f t="shared" si="5"/>
        <v>-2.2262456308591374</v>
      </c>
      <c r="K15" s="1"/>
    </row>
    <row r="16" spans="1:11" x14ac:dyDescent="0.4">
      <c r="A16" s="1">
        <v>15</v>
      </c>
      <c r="B16" s="1">
        <v>30</v>
      </c>
      <c r="C16" s="1">
        <v>18</v>
      </c>
      <c r="D16" s="1">
        <v>0</v>
      </c>
      <c r="E16" s="1">
        <f t="shared" si="0"/>
        <v>-1.3833788306575401</v>
      </c>
      <c r="F16" s="1">
        <f t="shared" si="1"/>
        <v>0.25072994618869765</v>
      </c>
      <c r="G16" s="1">
        <f t="shared" si="2"/>
        <v>0.20046689291540321</v>
      </c>
      <c r="H16" s="1">
        <f t="shared" si="3"/>
        <v>0.79953310708459679</v>
      </c>
      <c r="I16" s="1">
        <f t="shared" si="4"/>
        <v>0.79953310708459679</v>
      </c>
      <c r="J16" s="1">
        <f t="shared" si="5"/>
        <v>-0.22372733782865611</v>
      </c>
      <c r="K16" s="1"/>
    </row>
    <row r="17" spans="1:11" x14ac:dyDescent="0.4">
      <c r="A17" s="1">
        <v>16</v>
      </c>
      <c r="B17" s="1">
        <v>18</v>
      </c>
      <c r="C17" s="1">
        <v>23</v>
      </c>
      <c r="D17" s="1">
        <v>1</v>
      </c>
      <c r="E17" s="1">
        <f t="shared" si="0"/>
        <v>0.97924404191088543</v>
      </c>
      <c r="F17" s="1">
        <f t="shared" si="1"/>
        <v>2.6624427858203412</v>
      </c>
      <c r="G17" s="1">
        <f t="shared" si="2"/>
        <v>0.72695819198278278</v>
      </c>
      <c r="H17" s="1">
        <f t="shared" si="3"/>
        <v>0.27304180801721722</v>
      </c>
      <c r="I17" s="1">
        <f t="shared" si="4"/>
        <v>0.72695819198278278</v>
      </c>
      <c r="J17" s="1">
        <f t="shared" si="5"/>
        <v>-0.31888631069126205</v>
      </c>
      <c r="K17" s="1"/>
    </row>
    <row r="18" spans="1:11" x14ac:dyDescent="0.4">
      <c r="A18" s="1">
        <v>18</v>
      </c>
      <c r="B18" s="1">
        <v>20</v>
      </c>
      <c r="C18" s="1">
        <v>15</v>
      </c>
      <c r="D18" s="1">
        <v>1</v>
      </c>
      <c r="E18" s="1">
        <f t="shared" si="0"/>
        <v>-0.23247991527987222</v>
      </c>
      <c r="F18" s="1">
        <f t="shared" si="1"/>
        <v>0.7925656676465378</v>
      </c>
      <c r="G18" s="1">
        <f t="shared" si="2"/>
        <v>0.4421403812152101</v>
      </c>
      <c r="H18" s="1">
        <f t="shared" si="3"/>
        <v>0.55785961878478996</v>
      </c>
      <c r="I18" s="1">
        <f t="shared" si="4"/>
        <v>0.4421403812152101</v>
      </c>
      <c r="J18" s="1">
        <f t="shared" si="5"/>
        <v>-0.81612784277079142</v>
      </c>
      <c r="K18" s="1"/>
    </row>
    <row r="19" spans="1:11" x14ac:dyDescent="0.4">
      <c r="A19" s="1">
        <v>19</v>
      </c>
      <c r="B19" s="1">
        <v>19</v>
      </c>
      <c r="C19" s="1">
        <v>19</v>
      </c>
      <c r="D19" s="1">
        <v>1</v>
      </c>
      <c r="E19" s="1">
        <f t="shared" si="0"/>
        <v>0.3733820633155065</v>
      </c>
      <c r="F19" s="1">
        <f t="shared" si="1"/>
        <v>1.4526392339856469</v>
      </c>
      <c r="G19" s="1">
        <f t="shared" si="2"/>
        <v>0.59227595068070571</v>
      </c>
      <c r="H19" s="1">
        <f t="shared" si="3"/>
        <v>0.40772404931929429</v>
      </c>
      <c r="I19" s="1">
        <f t="shared" si="4"/>
        <v>0.59227595068070571</v>
      </c>
      <c r="J19" s="1">
        <f t="shared" si="5"/>
        <v>-0.52378261979772855</v>
      </c>
      <c r="K19" s="1"/>
    </row>
    <row r="20" spans="1:11" x14ac:dyDescent="0.4">
      <c r="A20" s="1">
        <v>20</v>
      </c>
      <c r="B20" s="1">
        <v>11</v>
      </c>
      <c r="C20" s="1">
        <v>17</v>
      </c>
      <c r="D20" s="1">
        <v>0</v>
      </c>
      <c r="E20" s="1">
        <f t="shared" si="0"/>
        <v>1.3397544130183494</v>
      </c>
      <c r="F20" s="1">
        <f t="shared" si="1"/>
        <v>3.8181057131585527</v>
      </c>
      <c r="G20" s="1">
        <f t="shared" si="2"/>
        <v>0.79244955185002763</v>
      </c>
      <c r="H20" s="1">
        <f t="shared" si="3"/>
        <v>0.20755044814997237</v>
      </c>
      <c r="I20" s="1">
        <f t="shared" si="4"/>
        <v>0.20755044814997237</v>
      </c>
      <c r="J20" s="1">
        <f t="shared" si="5"/>
        <v>-1.572380845246816</v>
      </c>
      <c r="K20" s="1"/>
    </row>
    <row r="21" spans="1:11" x14ac:dyDescent="0.4">
      <c r="J21" t="s">
        <v>10</v>
      </c>
    </row>
    <row r="22" spans="1:11" x14ac:dyDescent="0.4">
      <c r="B22" s="6"/>
      <c r="C22" s="6"/>
      <c r="D22" t="s">
        <v>0</v>
      </c>
      <c r="J22" s="1">
        <f>SUM(J2:J20)</f>
        <v>-8.9140777055398601</v>
      </c>
    </row>
    <row r="23" spans="1:11" x14ac:dyDescent="0.4">
      <c r="A23" t="s">
        <v>2</v>
      </c>
      <c r="B23" s="1">
        <v>-0.14932980458829789</v>
      </c>
      <c r="C23" s="1">
        <v>0.11413304350177017</v>
      </c>
      <c r="D23" s="1">
        <v>1.0421205239595333</v>
      </c>
    </row>
    <row r="25" spans="1:11" x14ac:dyDescent="0.4">
      <c r="A25" t="s">
        <v>1</v>
      </c>
      <c r="B25" s="1">
        <f>EXP(B23)</f>
        <v>0.86128501230347376</v>
      </c>
      <c r="C25" s="1">
        <f t="shared" ref="C25" si="6">EXP(C23)</f>
        <v>1.1209012435908814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/>
  </sheetViews>
  <sheetFormatPr defaultRowHeight="18.75" x14ac:dyDescent="0.4"/>
  <sheetData>
    <row r="1" spans="1:3" x14ac:dyDescent="0.4">
      <c r="A1" s="1" t="s">
        <v>15</v>
      </c>
      <c r="B1" s="4">
        <v>100</v>
      </c>
    </row>
    <row r="2" spans="1:3" x14ac:dyDescent="0.4">
      <c r="A2" s="1" t="s">
        <v>18</v>
      </c>
      <c r="B2" s="4">
        <v>100</v>
      </c>
    </row>
    <row r="3" spans="1:3" x14ac:dyDescent="0.4">
      <c r="A3" s="1" t="s">
        <v>16</v>
      </c>
      <c r="B3" s="4">
        <f>B1*B2</f>
        <v>10000</v>
      </c>
      <c r="C3" t="s">
        <v>19</v>
      </c>
    </row>
    <row r="4" spans="1:3" x14ac:dyDescent="0.4">
      <c r="B4" s="3"/>
    </row>
    <row r="5" spans="1:3" x14ac:dyDescent="0.4">
      <c r="A5" s="1" t="s">
        <v>20</v>
      </c>
      <c r="B5" s="5">
        <v>0.6</v>
      </c>
    </row>
    <row r="6" spans="1:3" x14ac:dyDescent="0.4">
      <c r="A6" s="1" t="s">
        <v>21</v>
      </c>
      <c r="B6" s="4">
        <f>B5*B1</f>
        <v>60</v>
      </c>
    </row>
    <row r="7" spans="1:3" x14ac:dyDescent="0.4">
      <c r="A7" s="1" t="s">
        <v>17</v>
      </c>
      <c r="B7" s="4">
        <f>(B1-B6)*B2</f>
        <v>4000</v>
      </c>
      <c r="C7" t="s">
        <v>23</v>
      </c>
    </row>
    <row r="9" spans="1:3" x14ac:dyDescent="0.4">
      <c r="A9" s="1" t="s">
        <v>22</v>
      </c>
      <c r="B9" s="4">
        <v>20000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/>
  </sheetViews>
  <sheetFormatPr defaultRowHeight="18.75" x14ac:dyDescent="0.4"/>
  <sheetData>
    <row r="1" spans="1:3" x14ac:dyDescent="0.4">
      <c r="A1" s="1" t="s">
        <v>15</v>
      </c>
      <c r="B1" s="4">
        <v>100</v>
      </c>
    </row>
    <row r="2" spans="1:3" x14ac:dyDescent="0.4">
      <c r="A2" s="1" t="s">
        <v>18</v>
      </c>
      <c r="B2" s="4">
        <v>100</v>
      </c>
    </row>
    <row r="3" spans="1:3" x14ac:dyDescent="0.4">
      <c r="A3" s="1" t="s">
        <v>16</v>
      </c>
      <c r="B3" s="4">
        <f>B1*B2</f>
        <v>10000</v>
      </c>
      <c r="C3" t="s">
        <v>19</v>
      </c>
    </row>
    <row r="4" spans="1:3" x14ac:dyDescent="0.4">
      <c r="B4" s="3"/>
    </row>
    <row r="5" spans="1:3" x14ac:dyDescent="0.4">
      <c r="A5" s="1" t="s">
        <v>20</v>
      </c>
      <c r="B5" s="5">
        <v>0.6</v>
      </c>
    </row>
    <row r="6" spans="1:3" x14ac:dyDescent="0.4">
      <c r="A6" s="1" t="s">
        <v>21</v>
      </c>
      <c r="B6" s="4">
        <f>B5*B1</f>
        <v>60</v>
      </c>
    </row>
    <row r="7" spans="1:3" x14ac:dyDescent="0.4">
      <c r="A7" s="1" t="s">
        <v>17</v>
      </c>
      <c r="B7" s="4">
        <f>(B1-B6)*B2</f>
        <v>4000</v>
      </c>
      <c r="C7" t="s">
        <v>23</v>
      </c>
    </row>
    <row r="9" spans="1:3" x14ac:dyDescent="0.4">
      <c r="A9" s="1" t="s">
        <v>22</v>
      </c>
      <c r="B9" s="4">
        <v>20000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showGridLines="0" tabSelected="1" zoomScaleNormal="100" workbookViewId="0"/>
  </sheetViews>
  <sheetFormatPr defaultRowHeight="18.75" x14ac:dyDescent="0.4"/>
  <cols>
    <col min="2" max="2" width="8.625" bestFit="1" customWidth="1"/>
    <col min="3" max="5" width="9.25" customWidth="1"/>
    <col min="6" max="6" width="12" customWidth="1"/>
    <col min="18" max="18" width="13" bestFit="1" customWidth="1"/>
  </cols>
  <sheetData>
    <row r="1" spans="1:11" x14ac:dyDescent="0.4">
      <c r="A1" s="1" t="s">
        <v>12</v>
      </c>
      <c r="B1" s="1" t="s">
        <v>14</v>
      </c>
      <c r="C1" s="1" t="s">
        <v>11</v>
      </c>
      <c r="D1" s="1" t="s">
        <v>13</v>
      </c>
      <c r="E1" s="1" t="s">
        <v>5</v>
      </c>
      <c r="F1" s="1" t="s">
        <v>6</v>
      </c>
      <c r="G1" s="2" t="s">
        <v>8</v>
      </c>
      <c r="H1" s="2" t="s">
        <v>9</v>
      </c>
      <c r="I1" s="2" t="s">
        <v>3</v>
      </c>
      <c r="J1" s="2" t="s">
        <v>4</v>
      </c>
      <c r="K1" s="2" t="s">
        <v>7</v>
      </c>
    </row>
    <row r="2" spans="1:11" x14ac:dyDescent="0.4">
      <c r="A2" s="1">
        <v>1</v>
      </c>
      <c r="B2" s="1">
        <v>10</v>
      </c>
      <c r="C2" s="1">
        <v>22</v>
      </c>
      <c r="D2" s="1">
        <v>1</v>
      </c>
      <c r="E2" s="1">
        <f t="shared" ref="E2:E23" si="0">$D$26+B2*$B$26+C2*$C$26</f>
        <v>2.0597494351154979</v>
      </c>
      <c r="F2" s="1">
        <f>EXP(E2)</f>
        <v>7.8440041320743745</v>
      </c>
      <c r="G2" s="1">
        <f>F2/(1+F2)</f>
        <v>0.88692904423536845</v>
      </c>
      <c r="H2" s="1">
        <f>1-G2</f>
        <v>0.11307095576463155</v>
      </c>
      <c r="I2" s="1">
        <f>IF(D2=1,G2,H2)</f>
        <v>0.88692904423536845</v>
      </c>
      <c r="J2" s="1">
        <f>LN(I2)</f>
        <v>-0.11999029509740998</v>
      </c>
      <c r="K2" s="1"/>
    </row>
    <row r="3" spans="1:11" x14ac:dyDescent="0.4">
      <c r="A3" s="1">
        <v>2</v>
      </c>
      <c r="B3" s="1">
        <v>20</v>
      </c>
      <c r="C3" s="1">
        <v>18</v>
      </c>
      <c r="D3" s="1">
        <v>0</v>
      </c>
      <c r="E3" s="1">
        <f t="shared" si="0"/>
        <v>0.10991921522543846</v>
      </c>
      <c r="F3" s="1">
        <f t="shared" ref="F3:F23" si="1">EXP(E3)</f>
        <v>1.1161878958290188</v>
      </c>
      <c r="G3" s="1">
        <f t="shared" ref="G3:G23" si="2">F3/(1+F3)</f>
        <v>0.52745216907676851</v>
      </c>
      <c r="H3" s="1">
        <f t="shared" ref="H3:H23" si="3">1-G3</f>
        <v>0.47254783092323149</v>
      </c>
      <c r="I3" s="1">
        <f t="shared" ref="I3:I20" si="4">IF(D3=1,G3,H3)</f>
        <v>0.47254783092323149</v>
      </c>
      <c r="J3" s="1">
        <f t="shared" ref="J3:J20" si="5">LN(I3)</f>
        <v>-0.7496163077045398</v>
      </c>
      <c r="K3" s="1"/>
    </row>
    <row r="4" spans="1:11" x14ac:dyDescent="0.4">
      <c r="A4" s="1">
        <v>3</v>
      </c>
      <c r="B4" s="1">
        <v>15</v>
      </c>
      <c r="C4" s="1">
        <v>32</v>
      </c>
      <c r="D4" s="1">
        <v>1</v>
      </c>
      <c r="E4" s="1">
        <f t="shared" si="0"/>
        <v>2.4544308471917105</v>
      </c>
      <c r="F4" s="1">
        <f t="shared" si="1"/>
        <v>11.639806834504</v>
      </c>
      <c r="G4" s="1">
        <f t="shared" si="2"/>
        <v>0.92088486690554383</v>
      </c>
      <c r="H4" s="1">
        <f t="shared" si="3"/>
        <v>7.9115133094456169E-2</v>
      </c>
      <c r="I4" s="1">
        <f t="shared" si="4"/>
        <v>0.92088486690554383</v>
      </c>
      <c r="J4" s="1">
        <f t="shared" si="5"/>
        <v>-8.2420259329848991E-2</v>
      </c>
      <c r="K4" s="1"/>
    </row>
    <row r="5" spans="1:11" x14ac:dyDescent="0.4">
      <c r="A5" s="1">
        <v>4</v>
      </c>
      <c r="B5" s="1">
        <v>12</v>
      </c>
      <c r="C5" s="1">
        <v>20</v>
      </c>
      <c r="D5" s="1">
        <v>1</v>
      </c>
      <c r="E5" s="1">
        <f t="shared" si="0"/>
        <v>1.5328237389353623</v>
      </c>
      <c r="F5" s="1">
        <f t="shared" si="1"/>
        <v>4.6312357768653953</v>
      </c>
      <c r="G5" s="1">
        <f t="shared" si="2"/>
        <v>0.82241908532612606</v>
      </c>
      <c r="H5" s="1">
        <f t="shared" si="3"/>
        <v>0.17758091467387394</v>
      </c>
      <c r="I5" s="1">
        <f t="shared" si="4"/>
        <v>0.82241908532612606</v>
      </c>
      <c r="J5" s="1">
        <f t="shared" si="5"/>
        <v>-0.19550517768508585</v>
      </c>
      <c r="K5" s="1"/>
    </row>
    <row r="6" spans="1:11" x14ac:dyDescent="0.4">
      <c r="A6" s="1">
        <v>5</v>
      </c>
      <c r="B6" s="1">
        <v>25</v>
      </c>
      <c r="C6" s="1">
        <v>25</v>
      </c>
      <c r="D6" s="1">
        <v>1</v>
      </c>
      <c r="E6" s="1">
        <f t="shared" si="0"/>
        <v>0.16220149679634011</v>
      </c>
      <c r="F6" s="1">
        <f t="shared" si="1"/>
        <v>1.1760971972646996</v>
      </c>
      <c r="G6" s="1">
        <f t="shared" si="2"/>
        <v>0.54046170306318331</v>
      </c>
      <c r="H6" s="1">
        <f t="shared" si="3"/>
        <v>0.45953829693681669</v>
      </c>
      <c r="I6" s="1">
        <f t="shared" si="4"/>
        <v>0.54046170306318331</v>
      </c>
      <c r="J6" s="1">
        <f t="shared" si="5"/>
        <v>-0.61533149906039264</v>
      </c>
      <c r="K6" s="1"/>
    </row>
    <row r="7" spans="1:11" x14ac:dyDescent="0.4">
      <c r="A7" s="1">
        <v>6</v>
      </c>
      <c r="B7" s="1">
        <v>18</v>
      </c>
      <c r="C7" s="1">
        <v>32</v>
      </c>
      <c r="D7" s="1">
        <v>1</v>
      </c>
      <c r="E7" s="1">
        <f t="shared" si="0"/>
        <v>2.0064414334268168</v>
      </c>
      <c r="F7" s="1">
        <f t="shared" si="1"/>
        <v>7.436805835149614</v>
      </c>
      <c r="G7" s="1">
        <f t="shared" si="2"/>
        <v>0.88147172999599255</v>
      </c>
      <c r="H7" s="1">
        <f t="shared" si="3"/>
        <v>0.11852827000400745</v>
      </c>
      <c r="I7" s="1">
        <f t="shared" si="4"/>
        <v>0.88147172999599255</v>
      </c>
      <c r="J7" s="1">
        <f t="shared" si="5"/>
        <v>-0.12616234799767947</v>
      </c>
      <c r="K7" s="1"/>
    </row>
    <row r="8" spans="1:11" x14ac:dyDescent="0.4">
      <c r="A8" s="1">
        <v>7</v>
      </c>
      <c r="B8" s="1">
        <v>12</v>
      </c>
      <c r="C8" s="1">
        <v>11</v>
      </c>
      <c r="D8" s="1">
        <v>1</v>
      </c>
      <c r="E8" s="1">
        <f t="shared" si="0"/>
        <v>0.50562634741943047</v>
      </c>
      <c r="F8" s="1">
        <f t="shared" si="1"/>
        <v>1.6580236941603932</v>
      </c>
      <c r="G8" s="1">
        <f t="shared" si="2"/>
        <v>0.62378062987287386</v>
      </c>
      <c r="H8" s="1">
        <f t="shared" si="3"/>
        <v>0.37621937012712614</v>
      </c>
      <c r="I8" s="1">
        <f t="shared" si="4"/>
        <v>0.62378062987287386</v>
      </c>
      <c r="J8" s="1">
        <f t="shared" si="5"/>
        <v>-0.47195652711345382</v>
      </c>
      <c r="K8" s="1"/>
    </row>
    <row r="9" spans="1:11" x14ac:dyDescent="0.4">
      <c r="A9" s="1">
        <v>8</v>
      </c>
      <c r="B9" s="1">
        <v>36</v>
      </c>
      <c r="C9" s="1">
        <v>16</v>
      </c>
      <c r="D9" s="1">
        <v>0</v>
      </c>
      <c r="E9" s="1">
        <f t="shared" si="0"/>
        <v>-2.5076237451908678</v>
      </c>
      <c r="F9" s="1">
        <f t="shared" si="1"/>
        <v>8.146158291115306E-2</v>
      </c>
      <c r="G9" s="1">
        <f t="shared" si="2"/>
        <v>7.5325452330788426E-2</v>
      </c>
      <c r="H9" s="1">
        <f t="shared" si="3"/>
        <v>0.92467454766921153</v>
      </c>
      <c r="I9" s="1">
        <f t="shared" si="4"/>
        <v>0.92467454766921153</v>
      </c>
      <c r="J9" s="1">
        <f t="shared" si="5"/>
        <v>-7.8313443737661761E-2</v>
      </c>
      <c r="K9" s="1"/>
    </row>
    <row r="10" spans="1:11" x14ac:dyDescent="0.4">
      <c r="A10" s="1">
        <v>9</v>
      </c>
      <c r="B10" s="1">
        <v>44</v>
      </c>
      <c r="C10" s="1">
        <v>11</v>
      </c>
      <c r="D10" s="1">
        <v>0</v>
      </c>
      <c r="E10" s="1">
        <f t="shared" si="0"/>
        <v>-4.2729273994061021</v>
      </c>
      <c r="F10" s="1">
        <f t="shared" si="1"/>
        <v>1.3940912740836761E-2</v>
      </c>
      <c r="G10" s="1">
        <f t="shared" si="2"/>
        <v>1.3749235843686739E-2</v>
      </c>
      <c r="H10" s="1">
        <f t="shared" si="3"/>
        <v>0.9862507641563133</v>
      </c>
      <c r="I10" s="1">
        <f t="shared" si="4"/>
        <v>0.9862507641563133</v>
      </c>
      <c r="J10" s="1">
        <f t="shared" si="5"/>
        <v>-1.3844632012403107E-2</v>
      </c>
      <c r="K10" s="1"/>
    </row>
    <row r="11" spans="1:11" x14ac:dyDescent="0.4">
      <c r="A11" s="1">
        <v>10</v>
      </c>
      <c r="B11" s="1">
        <v>30</v>
      </c>
      <c r="C11" s="1">
        <v>14</v>
      </c>
      <c r="D11" s="1">
        <v>0</v>
      </c>
      <c r="E11" s="1">
        <f t="shared" si="0"/>
        <v>-1.839911004664621</v>
      </c>
      <c r="F11" s="1">
        <f t="shared" si="1"/>
        <v>0.15883156074597027</v>
      </c>
      <c r="G11" s="1">
        <f t="shared" si="2"/>
        <v>0.13706181823674721</v>
      </c>
      <c r="H11" s="1">
        <f t="shared" si="3"/>
        <v>0.86293818176325277</v>
      </c>
      <c r="I11" s="1">
        <f t="shared" si="4"/>
        <v>0.86293818176325277</v>
      </c>
      <c r="J11" s="1">
        <f t="shared" si="5"/>
        <v>-0.14741222225667958</v>
      </c>
      <c r="K11" s="1"/>
    </row>
    <row r="12" spans="1:11" x14ac:dyDescent="0.4">
      <c r="A12" s="1">
        <v>11</v>
      </c>
      <c r="B12" s="1">
        <v>15</v>
      </c>
      <c r="C12" s="1">
        <v>33</v>
      </c>
      <c r="D12" s="1">
        <v>1</v>
      </c>
      <c r="E12" s="1">
        <f t="shared" si="0"/>
        <v>2.5685638906934805</v>
      </c>
      <c r="F12" s="1">
        <f t="shared" si="1"/>
        <v>13.047073955953172</v>
      </c>
      <c r="G12" s="1">
        <f t="shared" si="2"/>
        <v>0.92881079695773949</v>
      </c>
      <c r="H12" s="1">
        <f t="shared" si="3"/>
        <v>7.1189203042260507E-2</v>
      </c>
      <c r="I12" s="1">
        <f t="shared" si="4"/>
        <v>0.92881079695773949</v>
      </c>
      <c r="J12" s="1">
        <f t="shared" si="5"/>
        <v>-7.3850224034518352E-2</v>
      </c>
      <c r="K12" s="1"/>
    </row>
    <row r="13" spans="1:11" x14ac:dyDescent="0.4">
      <c r="A13" s="1">
        <v>12</v>
      </c>
      <c r="B13" s="1">
        <v>14</v>
      </c>
      <c r="C13" s="1">
        <v>19</v>
      </c>
      <c r="D13" s="1">
        <v>1</v>
      </c>
      <c r="E13" s="1">
        <f t="shared" si="0"/>
        <v>1.1200310862569958</v>
      </c>
      <c r="F13" s="1">
        <f t="shared" si="1"/>
        <v>3.0649494796193046</v>
      </c>
      <c r="G13" s="1">
        <f t="shared" si="2"/>
        <v>0.75399448258489721</v>
      </c>
      <c r="H13" s="1">
        <f t="shared" si="3"/>
        <v>0.24600551741510279</v>
      </c>
      <c r="I13" s="1">
        <f t="shared" si="4"/>
        <v>0.75399448258489721</v>
      </c>
      <c r="J13" s="1">
        <f t="shared" si="5"/>
        <v>-0.28237022852761573</v>
      </c>
      <c r="K13" s="1"/>
    </row>
    <row r="14" spans="1:11" x14ac:dyDescent="0.4">
      <c r="A14" s="1">
        <v>13</v>
      </c>
      <c r="B14" s="1">
        <v>20</v>
      </c>
      <c r="C14" s="1">
        <v>7</v>
      </c>
      <c r="D14" s="1">
        <v>0</v>
      </c>
      <c r="E14" s="1">
        <f t="shared" si="0"/>
        <v>-1.1455442632940336</v>
      </c>
      <c r="F14" s="1">
        <f t="shared" si="1"/>
        <v>0.31805076731668008</v>
      </c>
      <c r="G14" s="1">
        <f t="shared" si="2"/>
        <v>0.24130388237182668</v>
      </c>
      <c r="H14" s="1">
        <f t="shared" si="3"/>
        <v>0.75869611762817335</v>
      </c>
      <c r="I14" s="1">
        <f t="shared" si="4"/>
        <v>0.75869611762817335</v>
      </c>
      <c r="J14" s="1">
        <f t="shared" si="5"/>
        <v>-0.27615395378818036</v>
      </c>
      <c r="K14" s="1"/>
    </row>
    <row r="15" spans="1:11" x14ac:dyDescent="0.4">
      <c r="A15" s="1">
        <v>14</v>
      </c>
      <c r="B15" s="1">
        <v>15</v>
      </c>
      <c r="C15" s="1">
        <v>29</v>
      </c>
      <c r="D15" s="1">
        <v>0</v>
      </c>
      <c r="E15" s="1">
        <f t="shared" si="0"/>
        <v>2.1120317166864</v>
      </c>
      <c r="F15" s="1">
        <f t="shared" si="1"/>
        <v>8.2650164094581449</v>
      </c>
      <c r="G15" s="1">
        <f t="shared" si="2"/>
        <v>0.8920671096729893</v>
      </c>
      <c r="H15" s="1">
        <f t="shared" si="3"/>
        <v>0.1079328903270107</v>
      </c>
      <c r="I15" s="1">
        <f t="shared" si="4"/>
        <v>0.1079328903270107</v>
      </c>
      <c r="J15" s="1">
        <f t="shared" si="5"/>
        <v>-2.2262456308591374</v>
      </c>
      <c r="K15" s="1"/>
    </row>
    <row r="16" spans="1:11" x14ac:dyDescent="0.4">
      <c r="A16" s="1">
        <v>15</v>
      </c>
      <c r="B16" s="1">
        <v>30</v>
      </c>
      <c r="C16" s="1">
        <v>18</v>
      </c>
      <c r="D16" s="1">
        <v>0</v>
      </c>
      <c r="E16" s="1">
        <f t="shared" si="0"/>
        <v>-1.3833788306575401</v>
      </c>
      <c r="F16" s="1">
        <f t="shared" si="1"/>
        <v>0.25072994618869765</v>
      </c>
      <c r="G16" s="1">
        <f t="shared" si="2"/>
        <v>0.20046689291540321</v>
      </c>
      <c r="H16" s="1">
        <f t="shared" si="3"/>
        <v>0.79953310708459679</v>
      </c>
      <c r="I16" s="1">
        <f t="shared" si="4"/>
        <v>0.79953310708459679</v>
      </c>
      <c r="J16" s="1">
        <f t="shared" si="5"/>
        <v>-0.22372733782865611</v>
      </c>
      <c r="K16" s="1"/>
    </row>
    <row r="17" spans="1:11" x14ac:dyDescent="0.4">
      <c r="A17" s="1">
        <v>16</v>
      </c>
      <c r="B17" s="1">
        <v>18</v>
      </c>
      <c r="C17" s="1">
        <v>23</v>
      </c>
      <c r="D17" s="1">
        <v>1</v>
      </c>
      <c r="E17" s="1">
        <f t="shared" si="0"/>
        <v>0.97924404191088543</v>
      </c>
      <c r="F17" s="1">
        <f t="shared" si="1"/>
        <v>2.6624427858203412</v>
      </c>
      <c r="G17" s="1">
        <f t="shared" si="2"/>
        <v>0.72695819198278278</v>
      </c>
      <c r="H17" s="1">
        <f t="shared" si="3"/>
        <v>0.27304180801721722</v>
      </c>
      <c r="I17" s="1">
        <f t="shared" si="4"/>
        <v>0.72695819198278278</v>
      </c>
      <c r="J17" s="1">
        <f t="shared" si="5"/>
        <v>-0.31888631069126205</v>
      </c>
      <c r="K17" s="1"/>
    </row>
    <row r="18" spans="1:11" x14ac:dyDescent="0.4">
      <c r="A18" s="1">
        <v>18</v>
      </c>
      <c r="B18" s="1">
        <v>20</v>
      </c>
      <c r="C18" s="1">
        <v>15</v>
      </c>
      <c r="D18" s="1">
        <v>1</v>
      </c>
      <c r="E18" s="1">
        <f t="shared" si="0"/>
        <v>-0.23247991527987222</v>
      </c>
      <c r="F18" s="1">
        <f t="shared" si="1"/>
        <v>0.7925656676465378</v>
      </c>
      <c r="G18" s="1">
        <f t="shared" si="2"/>
        <v>0.4421403812152101</v>
      </c>
      <c r="H18" s="1">
        <f t="shared" si="3"/>
        <v>0.55785961878478996</v>
      </c>
      <c r="I18" s="1">
        <f t="shared" si="4"/>
        <v>0.4421403812152101</v>
      </c>
      <c r="J18" s="1">
        <f t="shared" si="5"/>
        <v>-0.81612784277079142</v>
      </c>
      <c r="K18" s="1"/>
    </row>
    <row r="19" spans="1:11" x14ac:dyDescent="0.4">
      <c r="A19" s="1">
        <v>19</v>
      </c>
      <c r="B19" s="1">
        <v>19</v>
      </c>
      <c r="C19" s="1">
        <v>19</v>
      </c>
      <c r="D19" s="1">
        <v>1</v>
      </c>
      <c r="E19" s="1">
        <f t="shared" si="0"/>
        <v>0.3733820633155065</v>
      </c>
      <c r="F19" s="1">
        <f t="shared" si="1"/>
        <v>1.4526392339856469</v>
      </c>
      <c r="G19" s="1">
        <f t="shared" si="2"/>
        <v>0.59227595068070571</v>
      </c>
      <c r="H19" s="1">
        <f t="shared" si="3"/>
        <v>0.40772404931929429</v>
      </c>
      <c r="I19" s="1">
        <f t="shared" si="4"/>
        <v>0.59227595068070571</v>
      </c>
      <c r="J19" s="1">
        <f t="shared" si="5"/>
        <v>-0.52378261979772855</v>
      </c>
      <c r="K19" s="1"/>
    </row>
    <row r="20" spans="1:11" x14ac:dyDescent="0.4">
      <c r="A20" s="1">
        <v>20</v>
      </c>
      <c r="B20" s="1">
        <v>11</v>
      </c>
      <c r="C20" s="1">
        <v>17</v>
      </c>
      <c r="D20" s="1">
        <v>0</v>
      </c>
      <c r="E20" s="1">
        <f t="shared" si="0"/>
        <v>1.3397544130183494</v>
      </c>
      <c r="F20" s="1">
        <f t="shared" si="1"/>
        <v>3.8181057131585527</v>
      </c>
      <c r="G20" s="1">
        <f t="shared" si="2"/>
        <v>0.79244955185002763</v>
      </c>
      <c r="H20" s="1">
        <f t="shared" si="3"/>
        <v>0.20755044814997237</v>
      </c>
      <c r="I20" s="1">
        <f t="shared" si="4"/>
        <v>0.20755044814997237</v>
      </c>
      <c r="J20" s="1">
        <f t="shared" si="5"/>
        <v>-1.572380845246816</v>
      </c>
      <c r="K20" s="1"/>
    </row>
    <row r="21" spans="1:11" x14ac:dyDescent="0.4">
      <c r="A21" s="1" t="s">
        <v>24</v>
      </c>
      <c r="B21" s="1">
        <v>13</v>
      </c>
      <c r="C21" s="1">
        <v>28</v>
      </c>
      <c r="D21" s="1"/>
      <c r="E21" s="1">
        <f t="shared" si="0"/>
        <v>2.2965582823612252</v>
      </c>
      <c r="F21" s="1">
        <f t="shared" si="1"/>
        <v>9.9399131416053592</v>
      </c>
      <c r="G21" s="1">
        <f t="shared" si="2"/>
        <v>0.90859159601579276</v>
      </c>
      <c r="H21" s="1">
        <f t="shared" si="3"/>
        <v>9.1408403984207243E-2</v>
      </c>
      <c r="I21" s="7"/>
      <c r="J21" s="7"/>
      <c r="K21" s="7"/>
    </row>
    <row r="22" spans="1:11" x14ac:dyDescent="0.4">
      <c r="A22" s="1" t="s">
        <v>25</v>
      </c>
      <c r="B22" s="2">
        <v>13</v>
      </c>
      <c r="C22" s="2">
        <v>29</v>
      </c>
      <c r="D22" s="1"/>
      <c r="E22" s="2">
        <f t="shared" si="0"/>
        <v>2.4106913258629956</v>
      </c>
      <c r="F22" s="2">
        <f t="shared" si="1"/>
        <v>11.141661001610796</v>
      </c>
      <c r="G22" s="2">
        <f t="shared" si="2"/>
        <v>0.91763894578613803</v>
      </c>
      <c r="H22" s="2">
        <f t="shared" si="3"/>
        <v>8.2361054213861973E-2</v>
      </c>
      <c r="I22" s="7"/>
      <c r="J22" s="2">
        <f>F22/F21</f>
        <v>1.1209012435908818</v>
      </c>
      <c r="K22" s="8" t="s">
        <v>28</v>
      </c>
    </row>
    <row r="23" spans="1:11" x14ac:dyDescent="0.4">
      <c r="A23" s="1" t="s">
        <v>26</v>
      </c>
      <c r="B23" s="2">
        <v>14</v>
      </c>
      <c r="C23" s="2">
        <v>28</v>
      </c>
      <c r="D23" s="1"/>
      <c r="E23" s="2">
        <f t="shared" si="0"/>
        <v>2.1472284777729271</v>
      </c>
      <c r="F23" s="2">
        <f t="shared" si="1"/>
        <v>8.5610982124630315</v>
      </c>
      <c r="G23" s="2">
        <f t="shared" si="2"/>
        <v>0.89540950445457346</v>
      </c>
      <c r="H23" s="2">
        <f t="shared" si="3"/>
        <v>0.10459049554542654</v>
      </c>
      <c r="I23" s="7"/>
      <c r="J23" s="1">
        <f>F23/F21</f>
        <v>0.86128501230347365</v>
      </c>
      <c r="K23" s="9" t="s">
        <v>27</v>
      </c>
    </row>
    <row r="24" spans="1:11" x14ac:dyDescent="0.4">
      <c r="J24" t="s">
        <v>10</v>
      </c>
    </row>
    <row r="25" spans="1:11" x14ac:dyDescent="0.4">
      <c r="B25" s="6"/>
      <c r="C25" s="6"/>
      <c r="D25" t="s">
        <v>0</v>
      </c>
      <c r="J25" s="1">
        <f>SUM(J2:J20)</f>
        <v>-8.9140777055398601</v>
      </c>
    </row>
    <row r="26" spans="1:11" x14ac:dyDescent="0.4">
      <c r="A26" t="s">
        <v>2</v>
      </c>
      <c r="B26" s="1">
        <v>-0.14932980458829789</v>
      </c>
      <c r="C26" s="1">
        <v>0.11413304350177017</v>
      </c>
      <c r="D26" s="1">
        <v>1.0421205239595333</v>
      </c>
    </row>
    <row r="28" spans="1:11" x14ac:dyDescent="0.4">
      <c r="A28" t="s">
        <v>1</v>
      </c>
      <c r="B28" s="1">
        <f>EXP(B26)</f>
        <v>0.86128501230347376</v>
      </c>
      <c r="C28" s="1">
        <f t="shared" ref="C28" si="6">EXP(C26)</f>
        <v>1.1209012435908814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48_データ</vt:lpstr>
      <vt:lpstr>49_データ・２</vt:lpstr>
      <vt:lpstr>50_ゴールシーク</vt:lpstr>
      <vt:lpstr>51_ソルバー</vt:lpstr>
      <vt:lpstr>52_データ・４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米谷　学</dc:creator>
  <cp:lastModifiedBy>user</cp:lastModifiedBy>
  <dcterms:created xsi:type="dcterms:W3CDTF">2018-05-24T10:41:45Z</dcterms:created>
  <dcterms:modified xsi:type="dcterms:W3CDTF">2018-10-14T12:37:03Z</dcterms:modified>
</cp:coreProperties>
</file>