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ku\Documents\00_ROOT\00_WORK\util\TM\"/>
    </mc:Choice>
  </mc:AlternateContent>
  <xr:revisionPtr revIDLastSave="0" documentId="13_ncr:1_{4978C0B6-A705-4035-A610-5CFE708A0FCD}" xr6:coauthVersionLast="47" xr6:coauthVersionMax="47" xr10:uidLastSave="{00000000-0000-0000-0000-000000000000}"/>
  <bookViews>
    <workbookView xWindow="1100" yWindow="1530" windowWidth="17790" windowHeight="11830" activeTab="1" xr2:uid="{5847F8DE-2E8B-4F72-9757-60B0E542BD30}"/>
  </bookViews>
  <sheets>
    <sheet name="schedule" sheetId="3" r:id="rId1"/>
    <sheet name="FT" sheetId="4" r:id="rId2"/>
    <sheet name="memo" sheetId="2" r:id="rId3"/>
  </sheets>
  <definedNames>
    <definedName name="スライサー_fl1">#N/A</definedName>
    <definedName name="スライサー_pl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4" l="1"/>
  <c r="O18" i="4"/>
  <c r="P18" i="4" s="1"/>
  <c r="G19" i="4"/>
  <c r="O19" i="4"/>
  <c r="P19" i="4"/>
  <c r="G20" i="4"/>
  <c r="O20" i="4"/>
  <c r="P20" i="4"/>
  <c r="D5" i="4"/>
  <c r="H5" i="4" s="1"/>
  <c r="H4" i="4"/>
  <c r="H3" i="4"/>
  <c r="B5" i="3"/>
  <c r="B6" i="3"/>
  <c r="C7" i="3"/>
  <c r="C8" i="3"/>
  <c r="C9" i="3"/>
  <c r="C10" i="3"/>
  <c r="C11" i="3"/>
  <c r="C12" i="3"/>
  <c r="B14" i="3"/>
  <c r="B15" i="3"/>
  <c r="B16" i="3"/>
  <c r="C19" i="3"/>
  <c r="C20" i="3"/>
  <c r="C21" i="3"/>
  <c r="C22" i="3"/>
  <c r="C23" i="3"/>
  <c r="C24" i="3"/>
  <c r="B26" i="3"/>
  <c r="B27" i="3"/>
  <c r="B28" i="3"/>
  <c r="C31" i="3"/>
  <c r="C32" i="3"/>
  <c r="C33" i="3"/>
  <c r="C34" i="3"/>
  <c r="C35" i="3"/>
  <c r="C36" i="3"/>
  <c r="B11" i="3"/>
  <c r="C5" i="3"/>
  <c r="C6" i="3"/>
  <c r="C16" i="3"/>
  <c r="C17" i="3"/>
  <c r="C18" i="3"/>
  <c r="C28" i="3"/>
  <c r="C29" i="3"/>
  <c r="C30" i="3"/>
  <c r="C4" i="3"/>
  <c r="B8" i="3"/>
  <c r="B9" i="3"/>
  <c r="B10" i="3"/>
  <c r="B12" i="3"/>
  <c r="B13" i="3"/>
  <c r="B17" i="3"/>
  <c r="B18" i="3"/>
  <c r="B19" i="3"/>
  <c r="B20" i="3"/>
  <c r="B21" i="3"/>
  <c r="B22" i="3"/>
  <c r="B23" i="3"/>
  <c r="B24" i="3"/>
  <c r="B25" i="3"/>
  <c r="B29" i="3"/>
  <c r="B30" i="3"/>
  <c r="B31" i="3"/>
  <c r="B32" i="3"/>
  <c r="B33" i="3"/>
  <c r="B34" i="3"/>
  <c r="B35" i="3"/>
  <c r="B36" i="3"/>
  <c r="B4" i="3"/>
  <c r="I7" i="4" l="1"/>
  <c r="D7" i="4"/>
  <c r="D8" i="4"/>
  <c r="I8" i="4"/>
  <c r="C27" i="3"/>
  <c r="C15" i="3"/>
  <c r="C26" i="3"/>
  <c r="C14" i="3"/>
  <c r="C25" i="3"/>
  <c r="C13" i="3"/>
  <c r="B7" i="3"/>
  <c r="I9" i="4" l="1"/>
  <c r="D9" i="4" s="1"/>
</calcChain>
</file>

<file path=xl/sharedStrings.xml><?xml version="1.0" encoding="utf-8"?>
<sst xmlns="http://schemas.openxmlformats.org/spreadsheetml/2006/main" count="106" uniqueCount="40">
  <si>
    <t>category</t>
    <phoneticPr fontId="1"/>
  </si>
  <si>
    <t>TASK</t>
    <phoneticPr fontId="1"/>
  </si>
  <si>
    <t>pl</t>
    <phoneticPr fontId="1"/>
  </si>
  <si>
    <t>tl</t>
    <phoneticPr fontId="1"/>
  </si>
  <si>
    <t>fl</t>
    <phoneticPr fontId="1"/>
  </si>
  <si>
    <t>note</t>
    <phoneticPr fontId="1"/>
  </si>
  <si>
    <t>ln</t>
    <phoneticPr fontId="1"/>
  </si>
  <si>
    <t>time1</t>
    <phoneticPr fontId="1"/>
  </si>
  <si>
    <t>time2</t>
    <phoneticPr fontId="1"/>
  </si>
  <si>
    <t>1</t>
  </si>
  <si>
    <t>2</t>
  </si>
  <si>
    <t>3</t>
  </si>
  <si>
    <t>4</t>
  </si>
  <si>
    <t>列1</t>
  </si>
  <si>
    <t>特定row/columnを参照</t>
    <rPh sb="0" eb="2">
      <t>トクテイ</t>
    </rPh>
    <rPh sb="13" eb="15">
      <t>サンショウ</t>
    </rPh>
    <phoneticPr fontId="1"/>
  </si>
  <si>
    <t># 式</t>
    <rPh sb="2" eb="3">
      <t>シキ</t>
    </rPh>
    <phoneticPr fontId="1"/>
  </si>
  <si>
    <t>時間を数値に変換</t>
    <rPh sb="0" eb="2">
      <t>ジカン</t>
    </rPh>
    <rPh sb="3" eb="5">
      <t>スウチ</t>
    </rPh>
    <rPh sb="6" eb="8">
      <t>ヘンカン</t>
    </rPh>
    <phoneticPr fontId="1"/>
  </si>
  <si>
    <t>TIME(8,45,0)*24</t>
    <phoneticPr fontId="1"/>
  </si>
  <si>
    <t>TEXT(NOW(),"hh:mm:ss")*24</t>
    <phoneticPr fontId="1"/>
  </si>
  <si>
    <t>=INDIRECT(ADDRESS(ROW(),4))&lt;&gt;""</t>
    <phoneticPr fontId="1"/>
  </si>
  <si>
    <t>c</t>
    <phoneticPr fontId="1"/>
  </si>
  <si>
    <t>t</t>
    <phoneticPr fontId="1"/>
  </si>
  <si>
    <t>-</t>
    <phoneticPr fontId="1"/>
  </si>
  <si>
    <t>start</t>
    <phoneticPr fontId="1"/>
  </si>
  <si>
    <t>end</t>
    <phoneticPr fontId="1"/>
  </si>
  <si>
    <t>now</t>
    <phoneticPr fontId="1"/>
  </si>
  <si>
    <t>date</t>
    <phoneticPr fontId="1"/>
  </si>
  <si>
    <t>REAL</t>
    <phoneticPr fontId="1"/>
  </si>
  <si>
    <t>ACT</t>
    <phoneticPr fontId="1"/>
  </si>
  <si>
    <t>DIFF</t>
    <phoneticPr fontId="1"/>
  </si>
  <si>
    <t>列2</t>
  </si>
  <si>
    <t>Time</t>
    <phoneticPr fontId="1"/>
  </si>
  <si>
    <t>Category1</t>
    <phoneticPr fontId="1"/>
  </si>
  <si>
    <t>Category2</t>
    <phoneticPr fontId="1"/>
  </si>
  <si>
    <t>Task</t>
    <phoneticPr fontId="1"/>
  </si>
  <si>
    <t>&gt;&gt;</t>
    <phoneticPr fontId="1"/>
  </si>
  <si>
    <t>☕</t>
    <phoneticPr fontId="1"/>
  </si>
  <si>
    <t>登録用 Full Time ver02</t>
    <rPh sb="0" eb="3">
      <t>トウロクヨウ</t>
    </rPh>
    <phoneticPr fontId="1"/>
  </si>
  <si>
    <t>登録用 schedule</t>
    <rPh sb="0" eb="3">
      <t>トウロクヨウ</t>
    </rPh>
    <phoneticPr fontId="1"/>
  </si>
  <si>
    <t>other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</si>
</sst>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0_);[Red]\(0\)"/>
    <numFmt numFmtId="178" formatCode="h:mm;@"/>
    <numFmt numFmtId="179" formatCode="0.00_ "/>
    <numFmt numFmtId="180" formatCode="\~\ hh:mm"/>
    <numFmt numFmtId="181" formatCode="yyyy/m/d;@"/>
    <numFmt numFmtId="182" formatCode="0.00\ &quot;hour&quot;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9"/>
      <color theme="0" tint="-0.249977111117893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1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0" xfId="0" quotePrefix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0" fillId="0" borderId="4" xfId="0" applyBorder="1">
      <alignment vertical="center"/>
    </xf>
    <xf numFmtId="178" fontId="0" fillId="0" borderId="0" xfId="0" applyNumberFormat="1">
      <alignment vertical="center"/>
    </xf>
    <xf numFmtId="0" fontId="2" fillId="2" borderId="4" xfId="0" applyFont="1" applyFill="1" applyBorder="1" applyAlignment="1">
      <alignment horizontal="left" vertical="center"/>
    </xf>
    <xf numFmtId="180" fontId="8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179" fontId="7" fillId="0" borderId="4" xfId="0" applyNumberFormat="1" applyFont="1" applyBorder="1" applyAlignment="1">
      <alignment horizontal="right" vertical="center"/>
    </xf>
    <xf numFmtId="179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  <xf numFmtId="182" fontId="0" fillId="0" borderId="0" xfId="0" applyNumberFormat="1">
      <alignment vertical="center"/>
    </xf>
    <xf numFmtId="182" fontId="6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25">
    <dxf>
      <fill>
        <patternFill>
          <bgColor theme="0" tint="-0.24994659260841701"/>
        </patternFill>
      </fill>
      <border>
        <vertical/>
        <horizontal/>
      </border>
    </dxf>
    <dxf>
      <fill>
        <patternFill>
          <bgColor theme="0" tint="-0.24994659260841701"/>
        </patternFill>
      </fill>
      <border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vertical/>
        <horizontal/>
      </border>
    </dxf>
    <dxf>
      <fill>
        <patternFill>
          <bgColor theme="5" tint="0.59996337778862885"/>
        </patternFill>
      </fill>
      <border>
        <vertical/>
        <horizontal/>
      </border>
    </dxf>
    <dxf>
      <fill>
        <patternFill>
          <bgColor rgb="FFFFC000"/>
        </patternFill>
      </fill>
      <border>
        <vertical/>
        <horizontal/>
      </border>
    </dxf>
    <dxf>
      <fill>
        <patternFill>
          <bgColor rgb="FFFF9999"/>
        </patternFill>
      </fill>
      <border>
        <vertical/>
        <horizontal/>
      </border>
    </dxf>
    <dxf>
      <fill>
        <patternFill>
          <bgColor rgb="FFFF5050"/>
        </patternFill>
      </fill>
      <border>
        <vertical/>
        <horizontal/>
      </border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-0.24994659260841701"/>
        </patternFill>
      </fill>
      <border>
        <vertical/>
        <horizontal/>
      </border>
    </dxf>
    <dxf>
      <fill>
        <patternFill>
          <bgColor theme="3" tint="0.749961851863155"/>
        </patternFill>
      </fill>
    </dxf>
    <dxf>
      <fill>
        <patternFill>
          <bgColor theme="3" tint="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游ゴシック"/>
        <family val="2"/>
        <charset val="128"/>
        <scheme val="minor"/>
      </font>
      <numFmt numFmtId="182" formatCode="0.00\ &quot;hour&quot;"/>
    </dxf>
    <dxf>
      <numFmt numFmtId="182" formatCode="0.00\ &quot;hour&quot;"/>
    </dxf>
    <dxf>
      <font>
        <strike val="0"/>
        <outline val="0"/>
        <shadow val="0"/>
        <u val="none"/>
        <vertAlign val="baseline"/>
        <sz val="9"/>
        <color theme="1"/>
        <name val="游ゴシック"/>
        <family val="2"/>
        <charset val="128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0" tint="-0.249977111117893"/>
        <name val="游ゴシック"/>
        <family val="3"/>
        <charset val="128"/>
        <scheme val="minor"/>
      </font>
      <numFmt numFmtId="0" formatCode="General"/>
    </dxf>
    <dxf>
      <font>
        <b/>
        <i val="0"/>
        <color theme="0"/>
      </font>
      <fill>
        <patternFill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テーブル スタイル 1" pivot="0" count="2" xr9:uid="{87E2348D-42B2-4578-A176-C87CDE47475F}">
      <tableStyleElement type="wholeTable" dxfId="24"/>
      <tableStyleElement type="headerRow" dxfId="23"/>
    </tableStyle>
  </tableStyles>
  <colors>
    <mruColors>
      <color rgb="FFFF9999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500237</xdr:colOff>
      <xdr:row>1</xdr:row>
      <xdr:rowOff>7055</xdr:rowOff>
    </xdr:from>
    <xdr:to>
      <xdr:col>17</xdr:col>
      <xdr:colOff>226482</xdr:colOff>
      <xdr:row>8</xdr:row>
      <xdr:rowOff>177801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pl 1">
              <a:extLst>
                <a:ext uri="{FF2B5EF4-FFF2-40B4-BE49-F238E27FC236}">
                  <a16:creationId xmlns:a16="http://schemas.microsoft.com/office/drawing/2014/main" id="{1CAA7405-92D5-4C15-AA16-75DD035A49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34951" y="297341"/>
              <a:ext cx="687817" cy="1812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496711</xdr:colOff>
      <xdr:row>1</xdr:row>
      <xdr:rowOff>9170</xdr:rowOff>
    </xdr:from>
    <xdr:to>
      <xdr:col>15</xdr:col>
      <xdr:colOff>423332</xdr:colOff>
      <xdr:row>8</xdr:row>
      <xdr:rowOff>190498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fl 1">
              <a:extLst>
                <a:ext uri="{FF2B5EF4-FFF2-40B4-BE49-F238E27FC236}">
                  <a16:creationId xmlns:a16="http://schemas.microsoft.com/office/drawing/2014/main" id="{EEF14D1B-D562-4096-97BB-A64B44EA7B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l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33140" y="299456"/>
              <a:ext cx="724906" cy="18232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pl1" xr10:uid="{34BE63EC-8449-4172-8B1A-FAA6BFE89003}" sourceName="pl">
  <extLst>
    <x:ext xmlns:x15="http://schemas.microsoft.com/office/spreadsheetml/2010/11/main" uri="{2F2917AC-EB37-4324-AD4E-5DD8C200BD13}">
      <x15:tableSlicerCache tableId="2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fl1" xr10:uid="{6F938065-1571-42D6-BDFF-CCF993695AB7}" sourceName="fl">
  <extLst>
    <x:ext xmlns:x15="http://schemas.microsoft.com/office/spreadsheetml/2010/11/main" uri="{2F2917AC-EB37-4324-AD4E-5DD8C200BD13}">
      <x15:tableSlicerCache tableId="2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 1" xr10:uid="{22B43904-6A21-4FE6-9B30-82B8A3E6AD8C}" cache="スライサー_pl1" caption="pl" rowHeight="251883"/>
  <slicer name="fl 1" xr10:uid="{F09B3096-86F9-4048-91CB-9F1833FC80B8}" cache="スライサー_fl1" caption="fl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B9C650-C440-4A35-8EF0-27AB7D110FB3}" name="テーブル13" displayName="テーブル13" ref="C11:Q20">
  <autoFilter ref="C11:Q20" xr:uid="{2983BDF6-C586-4789-9F3F-0C1E3D3A8345}"/>
  <tableColumns count="15">
    <tableColumn id="1" xr3:uid="{EABBAFF5-D732-4981-8393-1ED72AACDAA3}" name="category" totalsRowLabel="集計"/>
    <tableColumn id="2" xr3:uid="{09AEB0D0-A155-40B5-8349-F9CE67B4CE83}" name="TASK"/>
    <tableColumn id="3" xr3:uid="{528A6493-8520-4464-AE2A-2772BDA393CC}" name="pl"/>
    <tableColumn id="5" xr3:uid="{C56D7830-6F4C-4029-862B-476C6930D4E6}" name="tl"/>
    <tableColumn id="6" xr3:uid="{EF6D7B42-2239-4E46-96A3-79F99B417DDF}" name="fl" dataDxfId="22">
      <calculatedColumnFormula>IF(テーブル13[[#This Row],[category]]="-","-",
IF(OR(テーブル13[[#This Row],[tl]]="o",テーブル13[[#This Row],[TASK]]=""),3,
IF(テーブル13[[#This Row],[tl]]="",2,1
)))</calculatedColumnFormula>
    </tableColumn>
    <tableColumn id="7" xr3:uid="{2C8A162C-C65A-4A86-8206-CFF80ED33891}" name="note" dataDxfId="21"/>
    <tableColumn id="8" xr3:uid="{5B55BDF4-5BAE-49BD-9CED-E6536765CDD7}" name="ln"/>
    <tableColumn id="17" xr3:uid="{33847875-39E6-42C9-AC45-89ADA1126376}" name="列2"/>
    <tableColumn id="9" xr3:uid="{5141B7D1-CC48-48C4-AB67-E913260838CA}" name="1"/>
    <tableColumn id="10" xr3:uid="{E393A926-602C-4AA6-9845-D7117D4FB3EF}" name="2"/>
    <tableColumn id="11" xr3:uid="{E60D7E84-60B5-4E29-A1B8-8B050698B773}" name="3"/>
    <tableColumn id="12" xr3:uid="{75A5A727-9857-4670-8D3D-F9451BE69E1B}" name="4"/>
    <tableColumn id="13" xr3:uid="{3B97FFAE-7ED3-4CB6-9CE4-FB98FC2263F0}" name="time1" dataDxfId="20">
      <calculatedColumnFormula>IF(SUM(テーブル13[[#This Row],[1]:[4]])*15/60&gt;0,SUM(テーブル13[[#This Row],[1]:[4]])*15/60,"")</calculatedColumnFormula>
    </tableColumn>
    <tableColumn id="14" xr3:uid="{6A7EA350-E505-4AFC-93C1-05AEB2AC2DEE}" name="time2" dataDxfId="19">
      <calculatedColumnFormula>IF(テーブル13[[#This Row],[time1]]&lt;&gt;"",IF(テーブル13[[#This Row],[time1]]&gt;4,テーブル13[[#This Row],[time1]]-4,""),"")</calculatedColumnFormula>
    </tableColumn>
    <tableColumn id="15" xr3:uid="{970119E0-F4D0-45EC-94CD-AAB969DB1FDC}" name="列1" totalsRowFunction="count"/>
  </tableColumns>
  <tableStyleInfo name="テーブル スタイル 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BF26-FCB1-4EBF-A7FD-E38756128F59}">
  <dimension ref="B1:K36"/>
  <sheetViews>
    <sheetView zoomScale="85" zoomScaleNormal="85" workbookViewId="0">
      <pane ySplit="3" topLeftCell="A5" activePane="bottomLeft" state="frozen"/>
      <selection pane="bottomLeft" activeCell="D2" sqref="D2"/>
    </sheetView>
  </sheetViews>
  <sheetFormatPr defaultRowHeight="18" x14ac:dyDescent="0.55000000000000004"/>
  <cols>
    <col min="1" max="1" width="3.9140625" customWidth="1"/>
    <col min="2" max="3" width="8.6640625" hidden="1" customWidth="1"/>
    <col min="4" max="4" width="12.25" style="6" customWidth="1"/>
    <col min="5" max="5" width="12.58203125" customWidth="1"/>
    <col min="6" max="6" width="14.33203125" customWidth="1"/>
    <col min="7" max="7" width="30.08203125" customWidth="1"/>
    <col min="8" max="8" width="3.9140625" customWidth="1"/>
    <col min="9" max="10" width="12.75" customWidth="1"/>
    <col min="11" max="11" width="33.25" customWidth="1"/>
  </cols>
  <sheetData>
    <row r="1" spans="2:11" ht="29" x14ac:dyDescent="0.55000000000000004">
      <c r="D1" s="15" t="s">
        <v>38</v>
      </c>
    </row>
    <row r="3" spans="2:11" x14ac:dyDescent="0.55000000000000004">
      <c r="D3" s="13" t="s">
        <v>31</v>
      </c>
      <c r="E3" s="13" t="s">
        <v>32</v>
      </c>
      <c r="F3" s="13" t="s">
        <v>33</v>
      </c>
      <c r="G3" s="13" t="s">
        <v>34</v>
      </c>
      <c r="H3" s="13"/>
      <c r="I3" s="13" t="s">
        <v>32</v>
      </c>
      <c r="J3" s="13" t="s">
        <v>33</v>
      </c>
      <c r="K3" s="13" t="s">
        <v>34</v>
      </c>
    </row>
    <row r="4" spans="2:11" ht="20" x14ac:dyDescent="0.55000000000000004">
      <c r="B4" t="e">
        <f t="shared" ref="B4:B36" ca="1" si="0">AND(TEXT(NOW(),"hh:mm")*1&gt;D3*1,TEXT(NOW(),"hh:mm")*1&lt;D4*1)</f>
        <v>#VALUE!</v>
      </c>
      <c r="C4" t="b">
        <f ca="1">TEXT(NOW(),"hh:mm")*1&gt;D4</f>
        <v>1</v>
      </c>
      <c r="D4" s="14">
        <v>0.33333333333333331</v>
      </c>
      <c r="E4" s="11" t="s">
        <v>22</v>
      </c>
      <c r="F4" s="11" t="s">
        <v>22</v>
      </c>
      <c r="G4" s="11" t="s">
        <v>22</v>
      </c>
      <c r="H4" s="11" t="s">
        <v>35</v>
      </c>
      <c r="I4" s="11" t="s">
        <v>22</v>
      </c>
      <c r="J4" s="11" t="s">
        <v>22</v>
      </c>
      <c r="K4" s="11" t="s">
        <v>22</v>
      </c>
    </row>
    <row r="5" spans="2:11" ht="20" x14ac:dyDescent="0.55000000000000004">
      <c r="B5" t="b">
        <f t="shared" ca="1" si="0"/>
        <v>0</v>
      </c>
      <c r="C5" t="b">
        <f t="shared" ref="C5:C36" ca="1" si="1">TEXT(NOW(),"hh:mm")*1&gt;D5</f>
        <v>1</v>
      </c>
      <c r="D5" s="14">
        <v>0.35416666666666669</v>
      </c>
      <c r="E5" s="11" t="s">
        <v>22</v>
      </c>
      <c r="F5" s="11" t="s">
        <v>22</v>
      </c>
      <c r="G5" s="11" t="s">
        <v>22</v>
      </c>
      <c r="H5" s="11" t="s">
        <v>35</v>
      </c>
      <c r="I5" s="11" t="s">
        <v>22</v>
      </c>
      <c r="J5" s="11" t="s">
        <v>22</v>
      </c>
      <c r="K5" s="11" t="s">
        <v>22</v>
      </c>
    </row>
    <row r="6" spans="2:11" ht="20" x14ac:dyDescent="0.55000000000000004">
      <c r="B6" t="b">
        <f t="shared" ca="1" si="0"/>
        <v>0</v>
      </c>
      <c r="C6" t="b">
        <f t="shared" ca="1" si="1"/>
        <v>1</v>
      </c>
      <c r="D6" s="14">
        <v>0.375</v>
      </c>
      <c r="E6" s="11" t="s">
        <v>22</v>
      </c>
      <c r="F6" s="11" t="s">
        <v>22</v>
      </c>
      <c r="G6" s="11" t="s">
        <v>22</v>
      </c>
      <c r="H6" s="11" t="s">
        <v>35</v>
      </c>
      <c r="I6" s="11" t="s">
        <v>22</v>
      </c>
      <c r="J6" s="11" t="s">
        <v>22</v>
      </c>
      <c r="K6" s="11" t="s">
        <v>22</v>
      </c>
    </row>
    <row r="7" spans="2:11" ht="20" x14ac:dyDescent="0.55000000000000004">
      <c r="B7" t="b">
        <f ca="1">AND(TEXT(NOW(),"hh:mm")*1&gt;D6*1,TEXT(NOW(),"hh:mm")*1&lt;D7*1)</f>
        <v>0</v>
      </c>
      <c r="C7" t="b">
        <f t="shared" ca="1" si="1"/>
        <v>1</v>
      </c>
      <c r="D7" s="14">
        <v>0.39583333333333298</v>
      </c>
      <c r="E7" s="11" t="s">
        <v>22</v>
      </c>
      <c r="F7" s="11" t="s">
        <v>22</v>
      </c>
      <c r="G7" s="11" t="s">
        <v>22</v>
      </c>
      <c r="H7" s="11" t="s">
        <v>35</v>
      </c>
      <c r="I7" s="11" t="s">
        <v>22</v>
      </c>
      <c r="J7" s="11" t="s">
        <v>22</v>
      </c>
      <c r="K7" s="11" t="s">
        <v>22</v>
      </c>
    </row>
    <row r="8" spans="2:11" ht="20" x14ac:dyDescent="0.55000000000000004">
      <c r="B8" t="b">
        <f t="shared" ca="1" si="0"/>
        <v>0</v>
      </c>
      <c r="C8" t="b">
        <f t="shared" ca="1" si="1"/>
        <v>1</v>
      </c>
      <c r="D8" s="14">
        <v>0.41666666666666702</v>
      </c>
      <c r="E8" s="11" t="s">
        <v>22</v>
      </c>
      <c r="F8" s="11" t="s">
        <v>22</v>
      </c>
      <c r="G8" s="11" t="s">
        <v>22</v>
      </c>
      <c r="H8" s="11" t="s">
        <v>35</v>
      </c>
      <c r="I8" s="11" t="s">
        <v>22</v>
      </c>
      <c r="J8" s="11" t="s">
        <v>22</v>
      </c>
      <c r="K8" s="11" t="s">
        <v>22</v>
      </c>
    </row>
    <row r="9" spans="2:11" ht="20" x14ac:dyDescent="0.55000000000000004">
      <c r="B9" t="b">
        <f t="shared" ca="1" si="0"/>
        <v>0</v>
      </c>
      <c r="C9" t="b">
        <f t="shared" ca="1" si="1"/>
        <v>1</v>
      </c>
      <c r="D9" s="14">
        <v>0.4375</v>
      </c>
      <c r="E9" s="11"/>
      <c r="F9" s="11"/>
      <c r="G9" s="11"/>
      <c r="H9" s="11" t="s">
        <v>35</v>
      </c>
      <c r="I9" s="11"/>
      <c r="J9" s="11"/>
      <c r="K9" s="11"/>
    </row>
    <row r="10" spans="2:11" ht="20" x14ac:dyDescent="0.55000000000000004">
      <c r="B10" t="b">
        <f t="shared" ca="1" si="0"/>
        <v>0</v>
      </c>
      <c r="C10" t="b">
        <f t="shared" ca="1" si="1"/>
        <v>1</v>
      </c>
      <c r="D10" s="14">
        <v>0.45833333333333298</v>
      </c>
      <c r="E10" s="11"/>
      <c r="F10" s="11"/>
      <c r="G10" s="11"/>
      <c r="H10" s="11" t="s">
        <v>35</v>
      </c>
      <c r="I10" s="11"/>
      <c r="J10" s="11"/>
      <c r="K10" s="11"/>
    </row>
    <row r="11" spans="2:11" ht="20" x14ac:dyDescent="0.55000000000000004">
      <c r="B11" t="b">
        <f ca="1">AND(TEXT(NOW(),"hh:mm")*1&gt;D10*1,TEXT(NOW(),"hh:mm")*1&lt;=D11*1)</f>
        <v>0</v>
      </c>
      <c r="C11" t="b">
        <f t="shared" ca="1" si="1"/>
        <v>1</v>
      </c>
      <c r="D11" s="14">
        <v>0.47916666666666702</v>
      </c>
      <c r="E11" s="11"/>
      <c r="F11" s="11"/>
      <c r="G11" s="11"/>
      <c r="H11" s="11" t="s">
        <v>35</v>
      </c>
      <c r="I11" s="11"/>
      <c r="J11" s="11"/>
      <c r="K11" s="11"/>
    </row>
    <row r="12" spans="2:11" ht="20" x14ac:dyDescent="0.55000000000000004">
      <c r="B12" t="b">
        <f t="shared" ca="1" si="0"/>
        <v>0</v>
      </c>
      <c r="C12" t="b">
        <f t="shared" ca="1" si="1"/>
        <v>1</v>
      </c>
      <c r="D12" s="14">
        <v>0.5</v>
      </c>
      <c r="E12" s="11"/>
      <c r="F12" s="11"/>
      <c r="G12" s="11"/>
      <c r="H12" s="11" t="s">
        <v>35</v>
      </c>
      <c r="I12" s="11"/>
      <c r="J12" s="11"/>
      <c r="K12" s="11"/>
    </row>
    <row r="13" spans="2:11" ht="20" x14ac:dyDescent="0.55000000000000004">
      <c r="B13" t="b">
        <f t="shared" ca="1" si="0"/>
        <v>0</v>
      </c>
      <c r="C13" t="b">
        <f t="shared" ca="1" si="1"/>
        <v>1</v>
      </c>
      <c r="D13" s="14">
        <v>0.52083333333333304</v>
      </c>
      <c r="E13" s="11"/>
      <c r="F13" s="11"/>
      <c r="G13" s="11"/>
      <c r="H13" s="11" t="s">
        <v>35</v>
      </c>
      <c r="I13" s="11"/>
      <c r="J13" s="11"/>
      <c r="K13" s="11"/>
    </row>
    <row r="14" spans="2:11" ht="20" x14ac:dyDescent="0.55000000000000004">
      <c r="B14" t="b">
        <f t="shared" ca="1" si="0"/>
        <v>0</v>
      </c>
      <c r="C14" t="b">
        <f t="shared" ca="1" si="1"/>
        <v>1</v>
      </c>
      <c r="D14" s="14">
        <v>0.54166666666666696</v>
      </c>
      <c r="E14" s="11"/>
      <c r="F14" s="11"/>
      <c r="G14" s="11"/>
      <c r="H14" s="11" t="s">
        <v>35</v>
      </c>
      <c r="I14" s="11"/>
      <c r="J14" s="11"/>
      <c r="K14" s="11"/>
    </row>
    <row r="15" spans="2:11" ht="20" x14ac:dyDescent="0.55000000000000004">
      <c r="B15" t="b">
        <f t="shared" ca="1" si="0"/>
        <v>0</v>
      </c>
      <c r="C15" t="b">
        <f t="shared" ca="1" si="1"/>
        <v>1</v>
      </c>
      <c r="D15" s="14">
        <v>0.5625</v>
      </c>
      <c r="E15" s="11"/>
      <c r="F15" s="11"/>
      <c r="G15" s="11"/>
      <c r="H15" s="11" t="s">
        <v>35</v>
      </c>
      <c r="I15" s="11"/>
      <c r="J15" s="11"/>
      <c r="K15" s="11"/>
    </row>
    <row r="16" spans="2:11" ht="20" x14ac:dyDescent="0.55000000000000004">
      <c r="B16" t="b">
        <f t="shared" ca="1" si="0"/>
        <v>0</v>
      </c>
      <c r="C16" t="b">
        <f t="shared" ca="1" si="1"/>
        <v>1</v>
      </c>
      <c r="D16" s="14">
        <v>0.58333333333333304</v>
      </c>
      <c r="E16" s="11"/>
      <c r="F16" s="11"/>
      <c r="G16" s="11"/>
      <c r="H16" s="11" t="s">
        <v>35</v>
      </c>
      <c r="I16" s="11"/>
      <c r="J16" s="11"/>
      <c r="K16" s="11"/>
    </row>
    <row r="17" spans="2:11" ht="20" x14ac:dyDescent="0.55000000000000004">
      <c r="B17" t="b">
        <f t="shared" ca="1" si="0"/>
        <v>0</v>
      </c>
      <c r="C17" t="b">
        <f t="shared" ca="1" si="1"/>
        <v>1</v>
      </c>
      <c r="D17" s="14">
        <v>0.60416666666666696</v>
      </c>
      <c r="E17" s="11"/>
      <c r="F17" s="11"/>
      <c r="G17" s="11"/>
      <c r="H17" s="11" t="s">
        <v>35</v>
      </c>
      <c r="I17" s="11"/>
      <c r="J17" s="11"/>
      <c r="K17" s="11"/>
    </row>
    <row r="18" spans="2:11" ht="20" x14ac:dyDescent="0.55000000000000004">
      <c r="B18" t="b">
        <f t="shared" ca="1" si="0"/>
        <v>0</v>
      </c>
      <c r="C18" t="b">
        <f t="shared" ca="1" si="1"/>
        <v>1</v>
      </c>
      <c r="D18" s="14">
        <v>0.625</v>
      </c>
      <c r="E18" s="11"/>
      <c r="F18" s="11"/>
      <c r="G18" s="11"/>
      <c r="H18" s="11" t="s">
        <v>35</v>
      </c>
      <c r="I18" s="11"/>
      <c r="J18" s="11"/>
      <c r="K18" s="11"/>
    </row>
    <row r="19" spans="2:11" ht="20" x14ac:dyDescent="0.55000000000000004">
      <c r="B19" t="b">
        <f t="shared" ca="1" si="0"/>
        <v>0</v>
      </c>
      <c r="C19" t="b">
        <f t="shared" ca="1" si="1"/>
        <v>1</v>
      </c>
      <c r="D19" s="14">
        <v>0.64583333333333404</v>
      </c>
      <c r="E19" s="11"/>
      <c r="F19" s="11"/>
      <c r="G19" s="11"/>
      <c r="H19" s="11" t="s">
        <v>35</v>
      </c>
      <c r="I19" s="11"/>
      <c r="J19" s="11"/>
      <c r="K19" s="11"/>
    </row>
    <row r="20" spans="2:11" ht="20" x14ac:dyDescent="0.55000000000000004">
      <c r="B20" t="b">
        <f t="shared" ca="1" si="0"/>
        <v>1</v>
      </c>
      <c r="C20" t="b">
        <f t="shared" ca="1" si="1"/>
        <v>0</v>
      </c>
      <c r="D20" s="14">
        <v>0.66666666666666696</v>
      </c>
      <c r="E20" s="11"/>
      <c r="F20" s="11"/>
      <c r="G20" s="11"/>
      <c r="H20" s="11" t="s">
        <v>35</v>
      </c>
      <c r="I20" s="11"/>
      <c r="J20" s="11"/>
      <c r="K20" s="11"/>
    </row>
    <row r="21" spans="2:11" ht="20" x14ac:dyDescent="0.55000000000000004">
      <c r="B21" t="b">
        <f t="shared" ca="1" si="0"/>
        <v>0</v>
      </c>
      <c r="C21" t="b">
        <f t="shared" ca="1" si="1"/>
        <v>0</v>
      </c>
      <c r="D21" s="14">
        <v>0.6875</v>
      </c>
      <c r="E21" s="11"/>
      <c r="F21" s="11"/>
      <c r="G21" s="11"/>
      <c r="H21" s="11" t="s">
        <v>35</v>
      </c>
      <c r="I21" s="11"/>
      <c r="J21" s="11"/>
      <c r="K21" s="11"/>
    </row>
    <row r="22" spans="2:11" ht="20" x14ac:dyDescent="0.55000000000000004">
      <c r="B22" t="b">
        <f t="shared" ca="1" si="0"/>
        <v>0</v>
      </c>
      <c r="C22" t="b">
        <f t="shared" ca="1" si="1"/>
        <v>0</v>
      </c>
      <c r="D22" s="14">
        <v>0.70833333333333404</v>
      </c>
      <c r="E22" s="11"/>
      <c r="F22" s="11"/>
      <c r="G22" s="11"/>
      <c r="H22" s="11" t="s">
        <v>35</v>
      </c>
      <c r="I22" s="11"/>
      <c r="J22" s="11"/>
      <c r="K22" s="11"/>
    </row>
    <row r="23" spans="2:11" ht="20" x14ac:dyDescent="0.55000000000000004">
      <c r="B23" t="b">
        <f t="shared" ca="1" si="0"/>
        <v>0</v>
      </c>
      <c r="C23" t="b">
        <f t="shared" ca="1" si="1"/>
        <v>0</v>
      </c>
      <c r="D23" s="14">
        <v>0.72916666666666696</v>
      </c>
      <c r="E23" s="11"/>
      <c r="F23" s="11"/>
      <c r="G23" s="11"/>
      <c r="H23" s="11" t="s">
        <v>35</v>
      </c>
      <c r="I23" s="11"/>
      <c r="J23" s="11"/>
      <c r="K23" s="11"/>
    </row>
    <row r="24" spans="2:11" ht="20" x14ac:dyDescent="0.55000000000000004">
      <c r="B24" t="b">
        <f t="shared" ca="1" si="0"/>
        <v>0</v>
      </c>
      <c r="C24" t="b">
        <f t="shared" ca="1" si="1"/>
        <v>0</v>
      </c>
      <c r="D24" s="14">
        <v>0.75</v>
      </c>
      <c r="E24" s="11"/>
      <c r="F24" s="11"/>
      <c r="G24" s="11"/>
      <c r="H24" s="11" t="s">
        <v>35</v>
      </c>
      <c r="I24" s="11"/>
      <c r="J24" s="11"/>
      <c r="K24" s="11"/>
    </row>
    <row r="25" spans="2:11" ht="20" x14ac:dyDescent="0.55000000000000004">
      <c r="B25" t="b">
        <f t="shared" ca="1" si="0"/>
        <v>0</v>
      </c>
      <c r="C25" t="b">
        <f t="shared" ca="1" si="1"/>
        <v>0</v>
      </c>
      <c r="D25" s="14">
        <v>0.77083333333333404</v>
      </c>
      <c r="E25" s="11"/>
      <c r="F25" s="11"/>
      <c r="G25" s="11"/>
      <c r="H25" s="11" t="s">
        <v>35</v>
      </c>
      <c r="I25" s="11"/>
      <c r="J25" s="11"/>
      <c r="K25" s="11"/>
    </row>
    <row r="26" spans="2:11" ht="20" x14ac:dyDescent="0.55000000000000004">
      <c r="B26" t="b">
        <f t="shared" ca="1" si="0"/>
        <v>0</v>
      </c>
      <c r="C26" t="b">
        <f t="shared" ca="1" si="1"/>
        <v>0</v>
      </c>
      <c r="D26" s="14">
        <v>0.79166666666666696</v>
      </c>
      <c r="E26" s="11"/>
      <c r="F26" s="11"/>
      <c r="G26" s="11"/>
      <c r="H26" s="11" t="s">
        <v>35</v>
      </c>
      <c r="I26" s="11"/>
      <c r="J26" s="11"/>
      <c r="K26" s="11"/>
    </row>
    <row r="27" spans="2:11" ht="20" x14ac:dyDescent="0.55000000000000004">
      <c r="B27" t="b">
        <f t="shared" ca="1" si="0"/>
        <v>0</v>
      </c>
      <c r="C27" t="b">
        <f t="shared" ca="1" si="1"/>
        <v>0</v>
      </c>
      <c r="D27" s="14">
        <v>0.812500000000001</v>
      </c>
      <c r="E27" s="11"/>
      <c r="F27" s="11"/>
      <c r="G27" s="11"/>
      <c r="H27" s="11" t="s">
        <v>35</v>
      </c>
      <c r="I27" s="11"/>
      <c r="J27" s="11"/>
      <c r="K27" s="11"/>
    </row>
    <row r="28" spans="2:11" ht="20" x14ac:dyDescent="0.55000000000000004">
      <c r="B28" t="b">
        <f t="shared" ca="1" si="0"/>
        <v>0</v>
      </c>
      <c r="C28" t="b">
        <f t="shared" ca="1" si="1"/>
        <v>0</v>
      </c>
      <c r="D28" s="14">
        <v>0.83333333333333404</v>
      </c>
      <c r="E28" s="11"/>
      <c r="F28" s="11"/>
      <c r="G28" s="11"/>
      <c r="H28" s="11" t="s">
        <v>35</v>
      </c>
      <c r="I28" s="11"/>
      <c r="J28" s="11"/>
      <c r="K28" s="11"/>
    </row>
    <row r="29" spans="2:11" ht="20" x14ac:dyDescent="0.55000000000000004">
      <c r="B29" t="b">
        <f t="shared" ca="1" si="0"/>
        <v>0</v>
      </c>
      <c r="C29" t="b">
        <f t="shared" ca="1" si="1"/>
        <v>0</v>
      </c>
      <c r="D29" s="14">
        <v>0.85416666666666696</v>
      </c>
      <c r="E29" s="11"/>
      <c r="F29" s="11"/>
      <c r="G29" s="11"/>
      <c r="H29" s="11" t="s">
        <v>35</v>
      </c>
      <c r="I29" s="11"/>
      <c r="J29" s="11"/>
      <c r="K29" s="11"/>
    </row>
    <row r="30" spans="2:11" ht="20" x14ac:dyDescent="0.55000000000000004">
      <c r="B30" t="b">
        <f t="shared" ca="1" si="0"/>
        <v>0</v>
      </c>
      <c r="C30" t="b">
        <f t="shared" ca="1" si="1"/>
        <v>0</v>
      </c>
      <c r="D30" s="14">
        <v>0.875000000000001</v>
      </c>
      <c r="E30" s="11"/>
      <c r="F30" s="11"/>
      <c r="G30" s="11"/>
      <c r="H30" s="11" t="s">
        <v>35</v>
      </c>
      <c r="I30" s="11"/>
      <c r="J30" s="11"/>
      <c r="K30" s="11"/>
    </row>
    <row r="31" spans="2:11" ht="20" x14ac:dyDescent="0.55000000000000004">
      <c r="B31" t="b">
        <f t="shared" ca="1" si="0"/>
        <v>0</v>
      </c>
      <c r="C31" t="b">
        <f t="shared" ca="1" si="1"/>
        <v>0</v>
      </c>
      <c r="D31" s="14">
        <v>0.89583333333333404</v>
      </c>
      <c r="E31" s="11"/>
      <c r="F31" s="11"/>
      <c r="G31" s="11"/>
      <c r="H31" s="11" t="s">
        <v>35</v>
      </c>
      <c r="I31" s="11"/>
      <c r="J31" s="11"/>
      <c r="K31" s="11"/>
    </row>
    <row r="32" spans="2:11" ht="20" x14ac:dyDescent="0.55000000000000004">
      <c r="B32" t="b">
        <f t="shared" ca="1" si="0"/>
        <v>0</v>
      </c>
      <c r="C32" t="b">
        <f t="shared" ca="1" si="1"/>
        <v>0</v>
      </c>
      <c r="D32" s="14">
        <v>0.91666666666666696</v>
      </c>
      <c r="E32" s="11"/>
      <c r="F32" s="11"/>
      <c r="G32" s="11"/>
      <c r="H32" s="11" t="s">
        <v>35</v>
      </c>
      <c r="I32" s="11"/>
      <c r="J32" s="11"/>
      <c r="K32" s="11"/>
    </row>
    <row r="33" spans="2:11" ht="20" x14ac:dyDescent="0.55000000000000004">
      <c r="B33" t="b">
        <f t="shared" ca="1" si="0"/>
        <v>0</v>
      </c>
      <c r="C33" t="b">
        <f t="shared" ca="1" si="1"/>
        <v>0</v>
      </c>
      <c r="D33" s="14">
        <v>0.937500000000001</v>
      </c>
      <c r="E33" s="11"/>
      <c r="F33" s="11"/>
      <c r="G33" s="11"/>
      <c r="H33" s="11" t="s">
        <v>35</v>
      </c>
      <c r="I33" s="11"/>
      <c r="J33" s="11"/>
      <c r="K33" s="11"/>
    </row>
    <row r="34" spans="2:11" ht="20" x14ac:dyDescent="0.55000000000000004">
      <c r="B34" t="b">
        <f t="shared" ca="1" si="0"/>
        <v>0</v>
      </c>
      <c r="C34" t="b">
        <f t="shared" ca="1" si="1"/>
        <v>0</v>
      </c>
      <c r="D34" s="14">
        <v>0.95833333333333404</v>
      </c>
      <c r="E34" s="11"/>
      <c r="F34" s="11"/>
      <c r="G34" s="11"/>
      <c r="H34" s="11" t="s">
        <v>35</v>
      </c>
      <c r="I34" s="11"/>
      <c r="J34" s="11"/>
      <c r="K34" s="11"/>
    </row>
    <row r="35" spans="2:11" ht="20" x14ac:dyDescent="0.55000000000000004">
      <c r="B35" t="b">
        <f t="shared" ca="1" si="0"/>
        <v>0</v>
      </c>
      <c r="C35" t="b">
        <f t="shared" ca="1" si="1"/>
        <v>0</v>
      </c>
      <c r="D35" s="14">
        <v>0.97916666666666696</v>
      </c>
      <c r="E35" s="11"/>
      <c r="F35" s="11"/>
      <c r="G35" s="11"/>
      <c r="H35" s="11" t="s">
        <v>35</v>
      </c>
      <c r="I35" s="11"/>
      <c r="J35" s="11"/>
      <c r="K35" s="11"/>
    </row>
    <row r="36" spans="2:11" ht="20" x14ac:dyDescent="0.55000000000000004">
      <c r="B36" t="b">
        <f t="shared" ca="1" si="0"/>
        <v>0</v>
      </c>
      <c r="C36" t="b">
        <f t="shared" ca="1" si="1"/>
        <v>0</v>
      </c>
      <c r="D36" s="14">
        <v>1</v>
      </c>
      <c r="E36" s="11"/>
      <c r="F36" s="11"/>
      <c r="G36" s="11"/>
      <c r="H36" s="11" t="s">
        <v>35</v>
      </c>
      <c r="I36" s="11"/>
      <c r="J36" s="11"/>
      <c r="K36" s="11"/>
    </row>
  </sheetData>
  <phoneticPr fontId="1"/>
  <conditionalFormatting sqref="D4:K36">
    <cfRule type="expression" dxfId="18" priority="6">
      <formula>AND($C4=TRUE,D4="")</formula>
    </cfRule>
    <cfRule type="expression" dxfId="17" priority="7">
      <formula>$C4=TRUE</formula>
    </cfRule>
    <cfRule type="expression" dxfId="16" priority="8">
      <formula>$B4=TRUE</formula>
    </cfRule>
  </conditionalFormatting>
  <conditionalFormatting sqref="E4:K36">
    <cfRule type="containsBlanks" dxfId="15" priority="9">
      <formula>LEN(TRIM(E4))=0</formula>
    </cfRule>
  </conditionalFormatting>
  <conditionalFormatting sqref="H4:H36">
    <cfRule type="notContainsBlanks" dxfId="14" priority="5">
      <formula>LEN(TRIM(H4))&gt;0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70BB-49BF-4A68-B3D4-92638D07A04B}">
  <dimension ref="C1:S20"/>
  <sheetViews>
    <sheetView tabSelected="1" zoomScale="70" zoomScaleNormal="70" workbookViewId="0">
      <pane ySplit="11" topLeftCell="A12" activePane="bottomLeft" state="frozen"/>
      <selection pane="bottomLeft" activeCell="H16" sqref="H16"/>
    </sheetView>
  </sheetViews>
  <sheetFormatPr defaultRowHeight="18" x14ac:dyDescent="0.55000000000000004"/>
  <cols>
    <col min="1" max="1" width="2.5" customWidth="1"/>
    <col min="2" max="2" width="2.75" customWidth="1"/>
    <col min="3" max="3" width="13.58203125" customWidth="1"/>
    <col min="4" max="4" width="29.83203125" customWidth="1"/>
    <col min="5" max="5" width="4.25" customWidth="1"/>
    <col min="6" max="6" width="3.9140625" customWidth="1"/>
    <col min="7" max="7" width="3.9140625" hidden="1" customWidth="1"/>
    <col min="8" max="8" width="30.33203125" customWidth="1"/>
    <col min="9" max="9" width="4.1640625" customWidth="1"/>
    <col min="10" max="10" width="5" customWidth="1"/>
    <col min="11" max="14" width="3.58203125" customWidth="1"/>
    <col min="15" max="16" width="10.5" customWidth="1"/>
    <col min="17" max="17" width="2.08203125" customWidth="1"/>
  </cols>
  <sheetData>
    <row r="1" spans="3:19" ht="22.5" x14ac:dyDescent="0.55000000000000004">
      <c r="C1" s="8" t="s">
        <v>37</v>
      </c>
    </row>
    <row r="2" spans="3:19" x14ac:dyDescent="0.55000000000000004">
      <c r="C2" t="s">
        <v>26</v>
      </c>
      <c r="D2" s="21"/>
    </row>
    <row r="3" spans="3:19" x14ac:dyDescent="0.55000000000000004">
      <c r="C3" t="s">
        <v>23</v>
      </c>
      <c r="D3" s="4">
        <v>0.4375</v>
      </c>
      <c r="H3" s="5">
        <f>D3*24</f>
        <v>10.5</v>
      </c>
    </row>
    <row r="4" spans="3:19" x14ac:dyDescent="0.55000000000000004">
      <c r="C4" t="s">
        <v>24</v>
      </c>
      <c r="D4" s="4">
        <v>0.91666666666666663</v>
      </c>
      <c r="H4" s="5">
        <f>D4*24</f>
        <v>22</v>
      </c>
    </row>
    <row r="5" spans="3:19" x14ac:dyDescent="0.55000000000000004">
      <c r="C5" t="s">
        <v>25</v>
      </c>
      <c r="D5" s="22" t="str">
        <f ca="1">TEXT(NOW(),"hh:mm")</f>
        <v>15:44</v>
      </c>
      <c r="H5">
        <f ca="1">D5*24</f>
        <v>15.733333333333334</v>
      </c>
    </row>
    <row r="6" spans="3:19" ht="12" customHeight="1" x14ac:dyDescent="0.55000000000000004"/>
    <row r="7" spans="3:19" ht="22.5" x14ac:dyDescent="0.55000000000000004">
      <c r="C7" s="11" t="s">
        <v>27</v>
      </c>
      <c r="D7" s="18">
        <f ca="1">(H5-H3)/(H4-H3)</f>
        <v>0.455072463768116</v>
      </c>
      <c r="E7" s="19"/>
      <c r="F7" s="19"/>
      <c r="G7" s="19"/>
      <c r="H7" s="20"/>
      <c r="I7" s="16">
        <f ca="1">H5</f>
        <v>15.733333333333334</v>
      </c>
      <c r="J7" s="16"/>
      <c r="K7" s="16"/>
      <c r="L7" s="16"/>
      <c r="M7" s="16"/>
      <c r="S7" s="12"/>
    </row>
    <row r="8" spans="3:19" ht="22.5" x14ac:dyDescent="0.55000000000000004">
      <c r="C8" s="11" t="s">
        <v>28</v>
      </c>
      <c r="D8" s="18">
        <f>SUM(テーブル13[time1])/(H4-H3)</f>
        <v>0</v>
      </c>
      <c r="E8" s="19"/>
      <c r="F8" s="19"/>
      <c r="G8" s="19"/>
      <c r="H8" s="20"/>
      <c r="I8" s="16">
        <f>(H3+SUM(テーブル13[time1]))</f>
        <v>10.5</v>
      </c>
      <c r="J8" s="16"/>
      <c r="K8" s="16"/>
      <c r="L8" s="16"/>
      <c r="M8" s="16"/>
      <c r="S8" s="5"/>
    </row>
    <row r="9" spans="3:19" ht="22.5" x14ac:dyDescent="0.55000000000000004">
      <c r="C9" s="11" t="s">
        <v>29</v>
      </c>
      <c r="D9" s="17">
        <f ca="1">IF(I9&gt;0,I9,0)</f>
        <v>5.2333333333333343</v>
      </c>
      <c r="E9" s="17"/>
      <c r="F9" s="17"/>
      <c r="G9" s="17"/>
      <c r="H9" s="17"/>
      <c r="I9" s="16">
        <f ca="1">I7-I8</f>
        <v>5.2333333333333343</v>
      </c>
      <c r="J9" s="16"/>
      <c r="K9" s="16"/>
      <c r="L9" s="16"/>
      <c r="M9" s="16"/>
      <c r="N9" s="6"/>
    </row>
    <row r="10" spans="3:19" x14ac:dyDescent="0.55000000000000004"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3:19" x14ac:dyDescent="0.55000000000000004">
      <c r="C11" t="s">
        <v>0</v>
      </c>
      <c r="D11" t="s">
        <v>1</v>
      </c>
      <c r="E11" t="s">
        <v>2</v>
      </c>
      <c r="F11" t="s">
        <v>3</v>
      </c>
      <c r="G11" s="7" t="s">
        <v>4</v>
      </c>
      <c r="H11" t="s">
        <v>5</v>
      </c>
      <c r="I11" t="s">
        <v>6</v>
      </c>
      <c r="J11" t="s">
        <v>30</v>
      </c>
      <c r="K11" t="s">
        <v>9</v>
      </c>
      <c r="L11" t="s">
        <v>10</v>
      </c>
      <c r="M11" t="s">
        <v>11</v>
      </c>
      <c r="N11" t="s">
        <v>12</v>
      </c>
      <c r="O11" t="s">
        <v>7</v>
      </c>
      <c r="P11" t="s">
        <v>8</v>
      </c>
      <c r="Q11" t="s">
        <v>13</v>
      </c>
    </row>
    <row r="12" spans="3:19" x14ac:dyDescent="0.55000000000000004">
      <c r="C12" t="s">
        <v>22</v>
      </c>
      <c r="G12" s="9"/>
      <c r="H12" s="10"/>
      <c r="O12" s="23"/>
      <c r="P12" s="24"/>
    </row>
    <row r="13" spans="3:19" x14ac:dyDescent="0.55000000000000004">
      <c r="G13" s="9"/>
      <c r="H13" s="10"/>
      <c r="O13" s="23"/>
      <c r="P13" s="24"/>
    </row>
    <row r="14" spans="3:19" x14ac:dyDescent="0.55000000000000004">
      <c r="G14" s="9"/>
      <c r="H14" s="10"/>
      <c r="O14" s="23"/>
      <c r="P14" s="24"/>
    </row>
    <row r="15" spans="3:19" x14ac:dyDescent="0.55000000000000004">
      <c r="G15" s="9"/>
      <c r="H15" s="10"/>
      <c r="O15" s="23"/>
      <c r="P15" s="24"/>
    </row>
    <row r="16" spans="3:19" x14ac:dyDescent="0.55000000000000004">
      <c r="G16" s="9"/>
      <c r="H16" s="10"/>
      <c r="O16" s="23"/>
      <c r="P16" s="24"/>
    </row>
    <row r="17" spans="3:16" x14ac:dyDescent="0.55000000000000004">
      <c r="C17" t="s">
        <v>22</v>
      </c>
      <c r="G17" s="9"/>
      <c r="H17" s="10"/>
      <c r="O17" s="23"/>
      <c r="P17" s="24"/>
    </row>
    <row r="18" spans="3:16" x14ac:dyDescent="0.55000000000000004">
      <c r="C18" s="26" t="s">
        <v>39</v>
      </c>
      <c r="D18" s="25" t="s">
        <v>36</v>
      </c>
      <c r="E18" t="s">
        <v>20</v>
      </c>
      <c r="F18" t="s">
        <v>21</v>
      </c>
      <c r="G18" s="9">
        <f>IF(テーブル13[[#This Row],[category]]="-","-",
IF(OR(テーブル13[[#This Row],[tl]]="o",テーブル13[[#This Row],[TASK]]=""),3,
IF(テーブル13[[#This Row],[tl]]="",2,1
)))</f>
        <v>1</v>
      </c>
      <c r="H18" s="10"/>
      <c r="O18" s="23" t="str">
        <f>IF(SUM(テーブル13[[#This Row],[1]:[4]])*15/60&gt;0,SUM(テーブル13[[#This Row],[1]:[4]])*15/60,"")</f>
        <v/>
      </c>
      <c r="P18" s="24" t="str">
        <f>IF(テーブル13[[#This Row],[time1]]&lt;&gt;"",IF(テーブル13[[#This Row],[time1]]&gt;4,テーブル13[[#This Row],[time1]]-4,""),"")</f>
        <v/>
      </c>
    </row>
    <row r="19" spans="3:16" x14ac:dyDescent="0.55000000000000004">
      <c r="D19" s="25"/>
      <c r="G19" s="9">
        <f>IF(テーブル13[[#This Row],[category]]="-","-",
IF(OR(テーブル13[[#This Row],[tl]]="o",テーブル13[[#This Row],[TASK]]=""),3,
IF(テーブル13[[#This Row],[tl]]="",2,1
)))</f>
        <v>3</v>
      </c>
      <c r="H19" s="10"/>
      <c r="O19" s="23" t="str">
        <f>IF(SUM(テーブル13[[#This Row],[1]:[4]])*15/60&gt;0,SUM(テーブル13[[#This Row],[1]:[4]])*15/60,"")</f>
        <v/>
      </c>
      <c r="P19" s="24" t="str">
        <f>IF(テーブル13[[#This Row],[time1]]&lt;&gt;"",IF(テーブル13[[#This Row],[time1]]&gt;4,テーブル13[[#This Row],[time1]]-4,""),"")</f>
        <v/>
      </c>
    </row>
    <row r="20" spans="3:16" x14ac:dyDescent="0.55000000000000004">
      <c r="G20" s="9">
        <f>IF(テーブル13[[#This Row],[category]]="-","-",
IF(OR(テーブル13[[#This Row],[tl]]="o",テーブル13[[#This Row],[TASK]]=""),3,
IF(テーブル13[[#This Row],[tl]]="",2,1
)))</f>
        <v>3</v>
      </c>
      <c r="H20" s="10"/>
      <c r="O20" s="23" t="str">
        <f>IF(SUM(テーブル13[[#This Row],[1]:[4]])*15/60&gt;0,SUM(テーブル13[[#This Row],[1]:[4]])*15/60,"")</f>
        <v/>
      </c>
      <c r="P20" s="24" t="str">
        <f>IF(テーブル13[[#This Row],[time1]]&lt;&gt;"",IF(テーブル13[[#This Row],[time1]]&gt;4,テーブル13[[#This Row],[time1]]-4,""),"")</f>
        <v/>
      </c>
    </row>
  </sheetData>
  <mergeCells count="6">
    <mergeCell ref="D7:H7"/>
    <mergeCell ref="I7:M7"/>
    <mergeCell ref="D8:H8"/>
    <mergeCell ref="I8:M8"/>
    <mergeCell ref="D9:H9"/>
    <mergeCell ref="I9:M9"/>
  </mergeCells>
  <phoneticPr fontId="1"/>
  <conditionalFormatting sqref="C12:Q20">
    <cfRule type="expression" dxfId="13" priority="5">
      <formula>$C12="-"</formula>
    </cfRule>
    <cfRule type="expression" dxfId="12" priority="10">
      <formula>$D12&lt;&gt;""</formula>
    </cfRule>
  </conditionalFormatting>
  <conditionalFormatting sqref="D7">
    <cfRule type="dataBar" priority="7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{D1C5AE51-D455-4653-9017-55FC781F3C89}</x14:id>
        </ext>
      </extLst>
    </cfRule>
  </conditionalFormatting>
  <conditionalFormatting sqref="D8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{0FB8C818-56ED-48FE-A2C2-8E82FB139FE6}</x14:id>
        </ext>
      </extLst>
    </cfRule>
  </conditionalFormatting>
  <conditionalFormatting sqref="D9:H9">
    <cfRule type="dataBar" priority="3">
      <dataBar>
        <cfvo type="num" val="0"/>
        <cfvo type="num" val="4"/>
        <color theme="9" tint="-0.249977111117893"/>
      </dataBar>
      <extLst>
        <ext xmlns:x14="http://schemas.microsoft.com/office/spreadsheetml/2009/9/main" uri="{B025F937-C7B1-47D3-B67F-A62EFF666E3E}">
          <x14:id>{7B7934B3-4028-4510-890E-5EA1FB94D01D}</x14:id>
        </ext>
      </extLst>
    </cfRule>
  </conditionalFormatting>
  <conditionalFormatting sqref="F12:F20">
    <cfRule type="cellIs" dxfId="11" priority="8" operator="equal">
      <formula>"y"</formula>
    </cfRule>
    <cfRule type="cellIs" dxfId="10" priority="9" operator="equal">
      <formula>"t"</formula>
    </cfRule>
  </conditionalFormatting>
  <conditionalFormatting sqref="I9:M9">
    <cfRule type="cellIs" dxfId="9" priority="1" operator="greaterThan">
      <formula>0.5</formula>
    </cfRule>
    <cfRule type="cellIs" dxfId="8" priority="2" operator="lessThanOrEqual">
      <formula>0.5</formula>
    </cfRule>
  </conditionalFormatting>
  <conditionalFormatting sqref="O12:P20">
    <cfRule type="dataBar" priority="4">
      <dataBar>
        <cfvo type="num" val="0"/>
        <cfvo type="num" val="4"/>
        <color rgb="FF63C384"/>
      </dataBar>
      <extLst>
        <ext xmlns:x14="http://schemas.microsoft.com/office/spreadsheetml/2009/9/main" uri="{B025F937-C7B1-47D3-B67F-A62EFF666E3E}">
          <x14:id>{E4BC997D-50B2-4C77-AA58-D3EB53931CE8}</x14:id>
        </ext>
      </extLst>
    </cfRule>
  </conditionalFormatting>
  <conditionalFormatting sqref="D12:G20">
    <cfRule type="expression" dxfId="7" priority="13">
      <formula>$F12="n1"</formula>
    </cfRule>
    <cfRule type="expression" dxfId="6" priority="14">
      <formula>$F12="n2"</formula>
    </cfRule>
    <cfRule type="expression" dxfId="5" priority="15">
      <formula>$E12="a"</formula>
    </cfRule>
    <cfRule type="expression" dxfId="4" priority="16">
      <formula>$E12="b"</formula>
    </cfRule>
    <cfRule type="expression" dxfId="3" priority="17">
      <formula>$E12="c"</formula>
    </cfRule>
    <cfRule type="expression" dxfId="2" priority="18">
      <formula>$D12&lt;&gt;""</formula>
    </cfRule>
  </conditionalFormatting>
  <conditionalFormatting sqref="D12:Q20">
    <cfRule type="expression" dxfId="1" priority="11">
      <formula>$F12="o"</formula>
    </cfRule>
    <cfRule type="expression" dxfId="0" priority="12">
      <formula>$F12="e"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C5AE51-D455-4653-9017-55FC781F3C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0FB8C818-56ED-48FE-A2C2-8E82FB139F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7B7934B3-4028-4510-890E-5EA1FB94D0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D9:H9</xm:sqref>
        </x14:conditionalFormatting>
        <x14:conditionalFormatting xmlns:xm="http://schemas.microsoft.com/office/excel/2006/main">
          <x14:cfRule type="dataBar" id="{E4BC997D-50B2-4C77-AA58-D3EB53931C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O12:P20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A816-BA70-4BB0-9154-2D7E89C3D255}">
  <dimension ref="B2:G8"/>
  <sheetViews>
    <sheetView workbookViewId="0">
      <selection activeCell="B9" sqref="B9"/>
    </sheetView>
  </sheetViews>
  <sheetFormatPr defaultColWidth="4.33203125" defaultRowHeight="18" x14ac:dyDescent="0.55000000000000004"/>
  <cols>
    <col min="1" max="1" width="11" customWidth="1"/>
    <col min="3" max="3" width="8.4140625" customWidth="1"/>
  </cols>
  <sheetData>
    <row r="2" spans="2:7" x14ac:dyDescent="0.55000000000000004">
      <c r="B2" s="2" t="s">
        <v>15</v>
      </c>
      <c r="C2" s="1"/>
      <c r="D2" s="1"/>
      <c r="E2" s="1"/>
      <c r="F2" s="1"/>
      <c r="G2" s="1"/>
    </row>
    <row r="3" spans="2:7" x14ac:dyDescent="0.55000000000000004">
      <c r="B3" t="s">
        <v>14</v>
      </c>
    </row>
    <row r="4" spans="2:7" x14ac:dyDescent="0.55000000000000004">
      <c r="C4" s="3" t="s">
        <v>19</v>
      </c>
    </row>
    <row r="5" spans="2:7" x14ac:dyDescent="0.55000000000000004">
      <c r="C5" s="3"/>
    </row>
    <row r="6" spans="2:7" x14ac:dyDescent="0.55000000000000004">
      <c r="B6" t="s">
        <v>16</v>
      </c>
    </row>
    <row r="7" spans="2:7" x14ac:dyDescent="0.55000000000000004">
      <c r="C7" t="s">
        <v>17</v>
      </c>
    </row>
    <row r="8" spans="2:7" x14ac:dyDescent="0.55000000000000004">
      <c r="C8" t="s">
        <v>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schedule</vt:lpstr>
      <vt:lpstr>FT</vt:lpstr>
      <vt:lpstr>memo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卓 本田</dc:creator>
  <cp:lastModifiedBy>卓 本田</cp:lastModifiedBy>
  <dcterms:created xsi:type="dcterms:W3CDTF">2024-12-22T10:16:00Z</dcterms:created>
  <dcterms:modified xsi:type="dcterms:W3CDTF">2025-01-03T06:45:40Z</dcterms:modified>
</cp:coreProperties>
</file>