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-80" yWindow="0" windowWidth="25600" windowHeight="15560" tabRatio="838" activeTab="8"/>
  </bookViews>
  <sheets>
    <sheet name="Scene1(履歴)" sheetId="9" r:id="rId1"/>
    <sheet name="Scene1比較" sheetId="18" r:id="rId2"/>
    <sheet name="Scene1(事前行動無し)" sheetId="13" r:id="rId3"/>
    <sheet name="Scene1(食事, 買い物)" sheetId="10" r:id="rId4"/>
    <sheet name="Scene1(食事)" sheetId="12" r:id="rId5"/>
    <sheet name="Scene1(買い物)" sheetId="11" r:id="rId6"/>
    <sheet name="Scene1(正規化)" sheetId="8" r:id="rId7"/>
    <sheet name="Scene2(履歴)" sheetId="2" r:id="rId8"/>
    <sheet name="Scene2比較" sheetId="6" r:id="rId9"/>
    <sheet name="Scene3(履歴)" sheetId="19" r:id="rId10"/>
    <sheet name="Sheet3-1" sheetId="5" r:id="rId11"/>
  </sheets>
  <definedNames>
    <definedName name="_xlnm._FilterDatabase" localSheetId="10" hidden="1">'Sheet3-1'!$A$1:$Q$42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1" l="1"/>
  <c r="J17" i="11"/>
  <c r="K17" i="11"/>
  <c r="L17" i="11"/>
  <c r="L9" i="8"/>
  <c r="M9" i="8"/>
  <c r="O46" i="6"/>
  <c r="P52" i="6"/>
  <c r="O51" i="6"/>
  <c r="O54" i="6"/>
  <c r="O49" i="6"/>
  <c r="M46" i="6"/>
  <c r="H45" i="6"/>
  <c r="N45" i="6"/>
  <c r="H31" i="6"/>
  <c r="N31" i="6"/>
  <c r="O31" i="6"/>
  <c r="H19" i="6"/>
  <c r="N19" i="6"/>
  <c r="O19" i="6"/>
  <c r="H28" i="6"/>
  <c r="N28" i="6"/>
  <c r="O28" i="6"/>
  <c r="H37" i="6"/>
  <c r="M9" i="6"/>
  <c r="M10" i="6"/>
  <c r="O10" i="6"/>
  <c r="N10" i="6"/>
  <c r="M54" i="6"/>
  <c r="M53" i="6"/>
  <c r="M52" i="6"/>
  <c r="M51" i="6"/>
  <c r="M50" i="6"/>
  <c r="M49" i="6"/>
  <c r="M48" i="6"/>
  <c r="M47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8" i="6"/>
  <c r="M7" i="6"/>
  <c r="M6" i="6"/>
  <c r="M5" i="6"/>
  <c r="M4" i="6"/>
  <c r="L9" i="18"/>
  <c r="K9" i="18"/>
  <c r="J9" i="18"/>
  <c r="L20" i="18"/>
  <c r="F12" i="18"/>
  <c r="J12" i="18"/>
  <c r="F5" i="18"/>
  <c r="J5" i="18"/>
  <c r="F11" i="18"/>
  <c r="J11" i="18"/>
  <c r="F15" i="18"/>
  <c r="J15" i="18"/>
  <c r="F7" i="18"/>
  <c r="J7" i="18"/>
  <c r="F21" i="18"/>
  <c r="J21" i="18"/>
  <c r="F10" i="18"/>
  <c r="J10" i="18"/>
  <c r="F4" i="18"/>
  <c r="J4" i="18"/>
  <c r="F13" i="18"/>
  <c r="J13" i="18"/>
  <c r="F17" i="18"/>
  <c r="J17" i="18"/>
  <c r="F22" i="18"/>
  <c r="J22" i="18"/>
  <c r="F23" i="18"/>
  <c r="J23" i="18"/>
  <c r="F26" i="18"/>
  <c r="J26" i="18"/>
  <c r="F28" i="18"/>
  <c r="J28" i="18"/>
  <c r="F9" i="18"/>
  <c r="F14" i="18"/>
  <c r="J14" i="18"/>
  <c r="F16" i="18"/>
  <c r="J16" i="18"/>
  <c r="F18" i="18"/>
  <c r="J18" i="18"/>
  <c r="F8" i="18"/>
  <c r="J8" i="18"/>
  <c r="F19" i="18"/>
  <c r="J19" i="18"/>
  <c r="F20" i="18"/>
  <c r="J20" i="18"/>
  <c r="F24" i="18"/>
  <c r="J24" i="18"/>
  <c r="F25" i="18"/>
  <c r="J25" i="18"/>
  <c r="F27" i="18"/>
  <c r="J27" i="18"/>
  <c r="F29" i="18"/>
  <c r="J29" i="18"/>
  <c r="F30" i="18"/>
  <c r="J30" i="18"/>
  <c r="C1" i="18"/>
  <c r="K30" i="18"/>
  <c r="K26" i="18"/>
  <c r="K15" i="18"/>
  <c r="K7" i="18"/>
  <c r="L7" i="18"/>
  <c r="K4" i="18"/>
  <c r="L4" i="18"/>
  <c r="L15" i="18"/>
  <c r="K10" i="18"/>
  <c r="K8" i="18"/>
  <c r="L8" i="18"/>
  <c r="L10" i="18"/>
  <c r="K17" i="18"/>
  <c r="L17" i="18"/>
  <c r="L26" i="18"/>
  <c r="K19" i="18"/>
  <c r="K18" i="18"/>
  <c r="F6" i="18"/>
  <c r="K6" i="18"/>
  <c r="L6" i="18"/>
  <c r="L18" i="18"/>
  <c r="L19" i="18"/>
  <c r="K25" i="18"/>
  <c r="K16" i="18"/>
  <c r="L16" i="18"/>
  <c r="L25" i="18"/>
  <c r="K27" i="18"/>
  <c r="L27" i="18"/>
  <c r="L30" i="18"/>
  <c r="M30" i="18"/>
  <c r="M9" i="18"/>
  <c r="M10" i="18"/>
  <c r="K11" i="18"/>
  <c r="K5" i="18"/>
  <c r="L5" i="18"/>
  <c r="L11" i="18"/>
  <c r="M11" i="18"/>
  <c r="K12" i="18"/>
  <c r="L12" i="18"/>
  <c r="M12" i="18"/>
  <c r="K13" i="18"/>
  <c r="L13" i="18"/>
  <c r="M13" i="18"/>
  <c r="K14" i="18"/>
  <c r="L14" i="18"/>
  <c r="M14" i="18"/>
  <c r="M15" i="18"/>
  <c r="M16" i="18"/>
  <c r="M17" i="18"/>
  <c r="M18" i="18"/>
  <c r="M19" i="18"/>
  <c r="K20" i="18"/>
  <c r="M20" i="18"/>
  <c r="K21" i="18"/>
  <c r="L21" i="18"/>
  <c r="M21" i="18"/>
  <c r="K22" i="18"/>
  <c r="L22" i="18"/>
  <c r="M22" i="18"/>
  <c r="K23" i="18"/>
  <c r="L23" i="18"/>
  <c r="M23" i="18"/>
  <c r="K24" i="18"/>
  <c r="L24" i="18"/>
  <c r="M24" i="18"/>
  <c r="M25" i="18"/>
  <c r="M26" i="18"/>
  <c r="M27" i="18"/>
  <c r="K28" i="18"/>
  <c r="L28" i="18"/>
  <c r="M28" i="18"/>
  <c r="K29" i="18"/>
  <c r="L29" i="18"/>
  <c r="M29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5" i="18"/>
  <c r="N14" i="18"/>
  <c r="N13" i="18"/>
  <c r="N12" i="18"/>
  <c r="N11" i="18"/>
  <c r="N10" i="18"/>
  <c r="N9" i="18"/>
  <c r="J6" i="18"/>
  <c r="L22" i="13"/>
  <c r="F17" i="13"/>
  <c r="K17" i="13"/>
  <c r="O17" i="11"/>
  <c r="P8" i="11"/>
  <c r="F17" i="8"/>
  <c r="J17" i="8"/>
  <c r="O17" i="8"/>
  <c r="P8" i="8"/>
  <c r="Q8" i="12"/>
  <c r="J17" i="13"/>
  <c r="O17" i="13"/>
  <c r="Q8" i="13"/>
  <c r="T13" i="13"/>
  <c r="T10" i="13"/>
  <c r="T17" i="13"/>
  <c r="O27" i="13"/>
  <c r="Q6" i="13"/>
  <c r="T18" i="13"/>
  <c r="T19" i="13"/>
  <c r="T22" i="13"/>
  <c r="T23" i="13"/>
  <c r="T26" i="13"/>
  <c r="T27" i="13"/>
  <c r="T28" i="13"/>
  <c r="T30" i="13"/>
  <c r="T25" i="13"/>
  <c r="T9" i="13"/>
  <c r="T14" i="13"/>
  <c r="T16" i="13"/>
  <c r="T20" i="13"/>
  <c r="T24" i="13"/>
  <c r="T29" i="13"/>
  <c r="U25" i="13"/>
  <c r="F24" i="13"/>
  <c r="J24" i="13"/>
  <c r="F11" i="13"/>
  <c r="J11" i="13"/>
  <c r="O24" i="13"/>
  <c r="C1" i="13"/>
  <c r="F15" i="13"/>
  <c r="K15" i="13"/>
  <c r="F23" i="13"/>
  <c r="K23" i="13"/>
  <c r="F10" i="13"/>
  <c r="K10" i="13"/>
  <c r="F4" i="13"/>
  <c r="K4" i="13"/>
  <c r="L4" i="13"/>
  <c r="F8" i="13"/>
  <c r="K8" i="13"/>
  <c r="L8" i="13"/>
  <c r="L10" i="13"/>
  <c r="K11" i="13"/>
  <c r="F5" i="13"/>
  <c r="K5" i="13"/>
  <c r="L5" i="13"/>
  <c r="L11" i="13"/>
  <c r="F13" i="13"/>
  <c r="K13" i="13"/>
  <c r="L13" i="13"/>
  <c r="L23" i="13"/>
  <c r="F22" i="13"/>
  <c r="K22" i="13"/>
  <c r="F9" i="13"/>
  <c r="J9" i="13"/>
  <c r="J4" i="13"/>
  <c r="O9" i="13"/>
  <c r="F14" i="13"/>
  <c r="J14" i="13"/>
  <c r="J5" i="13"/>
  <c r="O14" i="13"/>
  <c r="F16" i="13"/>
  <c r="J16" i="13"/>
  <c r="F7" i="13"/>
  <c r="J7" i="13"/>
  <c r="O16" i="13"/>
  <c r="F18" i="13"/>
  <c r="J18" i="13"/>
  <c r="J8" i="13"/>
  <c r="O18" i="13"/>
  <c r="F19" i="13"/>
  <c r="J19" i="13"/>
  <c r="J10" i="13"/>
  <c r="O19" i="13"/>
  <c r="F20" i="13"/>
  <c r="J20" i="13"/>
  <c r="F12" i="13"/>
  <c r="J12" i="13"/>
  <c r="O20" i="13"/>
  <c r="F25" i="13"/>
  <c r="J25" i="13"/>
  <c r="J15" i="13"/>
  <c r="O25" i="13"/>
  <c r="F27" i="13"/>
  <c r="J27" i="13"/>
  <c r="F29" i="13"/>
  <c r="J29" i="13"/>
  <c r="F21" i="13"/>
  <c r="J21" i="13"/>
  <c r="O29" i="13"/>
  <c r="F30" i="13"/>
  <c r="J30" i="13"/>
  <c r="F26" i="13"/>
  <c r="J26" i="13"/>
  <c r="O30" i="13"/>
  <c r="F10" i="10"/>
  <c r="J10" i="10"/>
  <c r="F4" i="10"/>
  <c r="J4" i="10"/>
  <c r="O10" i="10"/>
  <c r="F17" i="10"/>
  <c r="J17" i="10"/>
  <c r="F7" i="10"/>
  <c r="J7" i="10"/>
  <c r="O17" i="10"/>
  <c r="F26" i="10"/>
  <c r="J26" i="10"/>
  <c r="F15" i="10"/>
  <c r="J15" i="10"/>
  <c r="O26" i="10"/>
  <c r="P8" i="10"/>
  <c r="Q22" i="10"/>
  <c r="O12" i="13"/>
  <c r="P7" i="13"/>
  <c r="O10" i="13"/>
  <c r="O26" i="13"/>
  <c r="P8" i="13"/>
  <c r="R22" i="13"/>
  <c r="K12" i="13"/>
  <c r="K7" i="13"/>
  <c r="L7" i="13"/>
  <c r="L12" i="13"/>
  <c r="L17" i="13"/>
  <c r="F9" i="11"/>
  <c r="J9" i="11"/>
  <c r="F4" i="11"/>
  <c r="J4" i="11"/>
  <c r="O9" i="11"/>
  <c r="F16" i="11"/>
  <c r="J16" i="11"/>
  <c r="F7" i="11"/>
  <c r="J7" i="11"/>
  <c r="O16" i="11"/>
  <c r="F25" i="11"/>
  <c r="J25" i="11"/>
  <c r="F15" i="11"/>
  <c r="J15" i="11"/>
  <c r="O25" i="11"/>
  <c r="P6" i="11"/>
  <c r="F10" i="12"/>
  <c r="J10" i="12"/>
  <c r="F4" i="12"/>
  <c r="J4" i="12"/>
  <c r="O10" i="12"/>
  <c r="F23" i="12"/>
  <c r="J23" i="12"/>
  <c r="F11" i="12"/>
  <c r="J11" i="12"/>
  <c r="O23" i="12"/>
  <c r="F26" i="12"/>
  <c r="J26" i="12"/>
  <c r="F15" i="12"/>
  <c r="J15" i="12"/>
  <c r="O26" i="12"/>
  <c r="F28" i="12"/>
  <c r="J28" i="12"/>
  <c r="F21" i="12"/>
  <c r="J21" i="12"/>
  <c r="O28" i="12"/>
  <c r="F9" i="12"/>
  <c r="J9" i="12"/>
  <c r="O9" i="12"/>
  <c r="F19" i="12"/>
  <c r="J19" i="12"/>
  <c r="O19" i="12"/>
  <c r="F24" i="12"/>
  <c r="J24" i="12"/>
  <c r="O24" i="12"/>
  <c r="F25" i="12"/>
  <c r="J25" i="12"/>
  <c r="O25" i="12"/>
  <c r="F29" i="12"/>
  <c r="J29" i="12"/>
  <c r="O29" i="12"/>
  <c r="F30" i="12"/>
  <c r="J30" i="12"/>
  <c r="O30" i="12"/>
  <c r="Q6" i="12"/>
  <c r="T30" i="12"/>
  <c r="T10" i="12"/>
  <c r="T13" i="12"/>
  <c r="T17" i="12"/>
  <c r="T18" i="12"/>
  <c r="T19" i="12"/>
  <c r="T22" i="12"/>
  <c r="T23" i="12"/>
  <c r="T26" i="12"/>
  <c r="T27" i="12"/>
  <c r="T28" i="12"/>
  <c r="U30" i="12"/>
  <c r="T29" i="12"/>
  <c r="T9" i="12"/>
  <c r="U29" i="12"/>
  <c r="U28" i="12"/>
  <c r="U27" i="12"/>
  <c r="U26" i="12"/>
  <c r="T25" i="12"/>
  <c r="U25" i="12"/>
  <c r="T24" i="12"/>
  <c r="U24" i="12"/>
  <c r="U23" i="12"/>
  <c r="U22" i="12"/>
  <c r="T21" i="12"/>
  <c r="U21" i="12"/>
  <c r="T20" i="12"/>
  <c r="U20" i="12"/>
  <c r="U19" i="12"/>
  <c r="U18" i="12"/>
  <c r="U17" i="12"/>
  <c r="T16" i="12"/>
  <c r="U16" i="12"/>
  <c r="T15" i="12"/>
  <c r="U15" i="12"/>
  <c r="T14" i="12"/>
  <c r="U14" i="12"/>
  <c r="U13" i="12"/>
  <c r="T12" i="12"/>
  <c r="U12" i="12"/>
  <c r="T11" i="12"/>
  <c r="U11" i="12"/>
  <c r="U10" i="12"/>
  <c r="U9" i="12"/>
  <c r="P8" i="12"/>
  <c r="P6" i="12"/>
  <c r="R30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O11" i="13"/>
  <c r="O15" i="13"/>
  <c r="O21" i="13"/>
  <c r="P4" i="13"/>
  <c r="P6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3" i="13"/>
  <c r="R24" i="13"/>
  <c r="R25" i="13"/>
  <c r="R26" i="13"/>
  <c r="R27" i="13"/>
  <c r="R28" i="13"/>
  <c r="R29" i="13"/>
  <c r="R30" i="13"/>
  <c r="S9" i="13"/>
  <c r="Q7" i="13"/>
  <c r="Q4" i="13"/>
  <c r="J13" i="13"/>
  <c r="O13" i="13"/>
  <c r="J22" i="13"/>
  <c r="O22" i="13"/>
  <c r="J23" i="13"/>
  <c r="O23" i="13"/>
  <c r="F28" i="13"/>
  <c r="J28" i="13"/>
  <c r="O28" i="13"/>
  <c r="U29" i="13"/>
  <c r="U30" i="13"/>
  <c r="U28" i="13"/>
  <c r="U27" i="13"/>
  <c r="U26" i="13"/>
  <c r="U24" i="13"/>
  <c r="U23" i="13"/>
  <c r="U22" i="13"/>
  <c r="T21" i="13"/>
  <c r="U21" i="13"/>
  <c r="U20" i="13"/>
  <c r="U19" i="13"/>
  <c r="U18" i="13"/>
  <c r="U17" i="13"/>
  <c r="U16" i="13"/>
  <c r="T15" i="13"/>
  <c r="U15" i="13"/>
  <c r="U14" i="13"/>
  <c r="U13" i="13"/>
  <c r="T12" i="13"/>
  <c r="U12" i="13"/>
  <c r="T11" i="13"/>
  <c r="U11" i="13"/>
  <c r="U10" i="13"/>
  <c r="U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O15" i="10"/>
  <c r="P4" i="10"/>
  <c r="F9" i="10"/>
  <c r="J9" i="10"/>
  <c r="O9" i="10"/>
  <c r="F16" i="10"/>
  <c r="J16" i="10"/>
  <c r="O16" i="10"/>
  <c r="F25" i="10"/>
  <c r="J25" i="10"/>
  <c r="O25" i="10"/>
  <c r="P6" i="10"/>
  <c r="Q9" i="10"/>
  <c r="K30" i="13"/>
  <c r="K26" i="13"/>
  <c r="L15" i="13"/>
  <c r="L26" i="13"/>
  <c r="K19" i="13"/>
  <c r="K18" i="13"/>
  <c r="F6" i="13"/>
  <c r="K6" i="13"/>
  <c r="L6" i="13"/>
  <c r="L18" i="13"/>
  <c r="K9" i="13"/>
  <c r="L9" i="13"/>
  <c r="L19" i="13"/>
  <c r="K25" i="13"/>
  <c r="K16" i="13"/>
  <c r="L16" i="13"/>
  <c r="L25" i="13"/>
  <c r="K27" i="13"/>
  <c r="L27" i="13"/>
  <c r="L30" i="13"/>
  <c r="M30" i="13"/>
  <c r="M9" i="13"/>
  <c r="M10" i="13"/>
  <c r="M11" i="13"/>
  <c r="M12" i="13"/>
  <c r="M13" i="13"/>
  <c r="K14" i="13"/>
  <c r="L14" i="13"/>
  <c r="M14" i="13"/>
  <c r="M15" i="13"/>
  <c r="M16" i="13"/>
  <c r="M17" i="13"/>
  <c r="M18" i="13"/>
  <c r="M19" i="13"/>
  <c r="K20" i="13"/>
  <c r="L20" i="13"/>
  <c r="M20" i="13"/>
  <c r="K21" i="13"/>
  <c r="L21" i="13"/>
  <c r="M21" i="13"/>
  <c r="M22" i="13"/>
  <c r="M23" i="13"/>
  <c r="K24" i="13"/>
  <c r="L24" i="13"/>
  <c r="M24" i="13"/>
  <c r="M25" i="13"/>
  <c r="M26" i="13"/>
  <c r="M27" i="13"/>
  <c r="K28" i="13"/>
  <c r="L28" i="13"/>
  <c r="M28" i="13"/>
  <c r="K29" i="13"/>
  <c r="L29" i="13"/>
  <c r="M29" i="13"/>
  <c r="N30" i="13"/>
  <c r="N13" i="13"/>
  <c r="N9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2" i="13"/>
  <c r="N11" i="13"/>
  <c r="N10" i="13"/>
  <c r="C1" i="10"/>
  <c r="F30" i="10"/>
  <c r="K30" i="10"/>
  <c r="K26" i="10"/>
  <c r="K15" i="10"/>
  <c r="K7" i="10"/>
  <c r="L7" i="10"/>
  <c r="K4" i="10"/>
  <c r="L4" i="10"/>
  <c r="L15" i="10"/>
  <c r="K10" i="10"/>
  <c r="F8" i="10"/>
  <c r="K8" i="10"/>
  <c r="L8" i="10"/>
  <c r="L10" i="10"/>
  <c r="K17" i="10"/>
  <c r="L17" i="10"/>
  <c r="L26" i="10"/>
  <c r="F19" i="10"/>
  <c r="K19" i="10"/>
  <c r="F18" i="10"/>
  <c r="K18" i="10"/>
  <c r="F6" i="10"/>
  <c r="K6" i="10"/>
  <c r="L6" i="10"/>
  <c r="L18" i="10"/>
  <c r="K9" i="10"/>
  <c r="L9" i="10"/>
  <c r="L19" i="10"/>
  <c r="K25" i="10"/>
  <c r="K16" i="10"/>
  <c r="L16" i="10"/>
  <c r="L25" i="10"/>
  <c r="F27" i="10"/>
  <c r="K27" i="10"/>
  <c r="L27" i="10"/>
  <c r="L30" i="10"/>
  <c r="J30" i="10"/>
  <c r="M30" i="10"/>
  <c r="M9" i="10"/>
  <c r="M10" i="10"/>
  <c r="F11" i="10"/>
  <c r="K11" i="10"/>
  <c r="F5" i="10"/>
  <c r="K5" i="10"/>
  <c r="L5" i="10"/>
  <c r="L11" i="10"/>
  <c r="J11" i="10"/>
  <c r="M11" i="10"/>
  <c r="F12" i="10"/>
  <c r="K12" i="10"/>
  <c r="L12" i="10"/>
  <c r="J12" i="10"/>
  <c r="M12" i="10"/>
  <c r="F13" i="10"/>
  <c r="K13" i="10"/>
  <c r="L13" i="10"/>
  <c r="J13" i="10"/>
  <c r="M13" i="10"/>
  <c r="F14" i="10"/>
  <c r="K14" i="10"/>
  <c r="L14" i="10"/>
  <c r="J14" i="10"/>
  <c r="M14" i="10"/>
  <c r="M15" i="10"/>
  <c r="M16" i="10"/>
  <c r="M17" i="10"/>
  <c r="J18" i="10"/>
  <c r="M18" i="10"/>
  <c r="J19" i="10"/>
  <c r="M19" i="10"/>
  <c r="F20" i="10"/>
  <c r="K20" i="10"/>
  <c r="L20" i="10"/>
  <c r="J20" i="10"/>
  <c r="M20" i="10"/>
  <c r="F21" i="10"/>
  <c r="K21" i="10"/>
  <c r="L21" i="10"/>
  <c r="J21" i="10"/>
  <c r="M21" i="10"/>
  <c r="F22" i="10"/>
  <c r="K22" i="10"/>
  <c r="L22" i="10"/>
  <c r="J22" i="10"/>
  <c r="M22" i="10"/>
  <c r="F23" i="10"/>
  <c r="K23" i="10"/>
  <c r="L23" i="10"/>
  <c r="J23" i="10"/>
  <c r="M23" i="10"/>
  <c r="F24" i="10"/>
  <c r="K24" i="10"/>
  <c r="L24" i="10"/>
  <c r="J24" i="10"/>
  <c r="M24" i="10"/>
  <c r="M25" i="10"/>
  <c r="M26" i="10"/>
  <c r="J27" i="10"/>
  <c r="M27" i="10"/>
  <c r="F28" i="10"/>
  <c r="K28" i="10"/>
  <c r="L28" i="10"/>
  <c r="J28" i="10"/>
  <c r="M28" i="10"/>
  <c r="F29" i="10"/>
  <c r="K29" i="10"/>
  <c r="L29" i="10"/>
  <c r="J29" i="10"/>
  <c r="M29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C1" i="12"/>
  <c r="K30" i="12"/>
  <c r="K26" i="12"/>
  <c r="K15" i="12"/>
  <c r="F7" i="12"/>
  <c r="K7" i="12"/>
  <c r="L7" i="12"/>
  <c r="K4" i="12"/>
  <c r="L4" i="12"/>
  <c r="L15" i="12"/>
  <c r="K10" i="12"/>
  <c r="F8" i="12"/>
  <c r="K8" i="12"/>
  <c r="L8" i="12"/>
  <c r="L10" i="12"/>
  <c r="F17" i="12"/>
  <c r="K17" i="12"/>
  <c r="L17" i="12"/>
  <c r="L26" i="12"/>
  <c r="K19" i="12"/>
  <c r="F18" i="12"/>
  <c r="K18" i="12"/>
  <c r="F6" i="12"/>
  <c r="K6" i="12"/>
  <c r="L6" i="12"/>
  <c r="L18" i="12"/>
  <c r="K9" i="12"/>
  <c r="L9" i="12"/>
  <c r="L19" i="12"/>
  <c r="K25" i="12"/>
  <c r="F16" i="12"/>
  <c r="K16" i="12"/>
  <c r="L16" i="12"/>
  <c r="L25" i="12"/>
  <c r="F27" i="12"/>
  <c r="K27" i="12"/>
  <c r="L27" i="12"/>
  <c r="L30" i="12"/>
  <c r="M30" i="12"/>
  <c r="M9" i="12"/>
  <c r="M10" i="12"/>
  <c r="K11" i="12"/>
  <c r="F5" i="12"/>
  <c r="K5" i="12"/>
  <c r="L5" i="12"/>
  <c r="L11" i="12"/>
  <c r="M11" i="12"/>
  <c r="F12" i="12"/>
  <c r="K12" i="12"/>
  <c r="L12" i="12"/>
  <c r="J12" i="12"/>
  <c r="M12" i="12"/>
  <c r="F13" i="12"/>
  <c r="K13" i="12"/>
  <c r="L13" i="12"/>
  <c r="J13" i="12"/>
  <c r="M13" i="12"/>
  <c r="F14" i="12"/>
  <c r="K14" i="12"/>
  <c r="L14" i="12"/>
  <c r="J14" i="12"/>
  <c r="M14" i="12"/>
  <c r="M15" i="12"/>
  <c r="J16" i="12"/>
  <c r="M16" i="12"/>
  <c r="J17" i="12"/>
  <c r="M17" i="12"/>
  <c r="J18" i="12"/>
  <c r="M18" i="12"/>
  <c r="M19" i="12"/>
  <c r="F20" i="12"/>
  <c r="K20" i="12"/>
  <c r="L20" i="12"/>
  <c r="J20" i="12"/>
  <c r="M20" i="12"/>
  <c r="K21" i="12"/>
  <c r="L21" i="12"/>
  <c r="M21" i="12"/>
  <c r="F22" i="12"/>
  <c r="K22" i="12"/>
  <c r="L22" i="12"/>
  <c r="J22" i="12"/>
  <c r="M22" i="12"/>
  <c r="K23" i="12"/>
  <c r="L23" i="12"/>
  <c r="M23" i="12"/>
  <c r="K24" i="12"/>
  <c r="L24" i="12"/>
  <c r="M24" i="12"/>
  <c r="M25" i="12"/>
  <c r="M26" i="12"/>
  <c r="J27" i="12"/>
  <c r="M27" i="12"/>
  <c r="K28" i="12"/>
  <c r="L28" i="12"/>
  <c r="M28" i="12"/>
  <c r="K29" i="12"/>
  <c r="L29" i="12"/>
  <c r="M29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C1" i="11"/>
  <c r="F30" i="11"/>
  <c r="K30" i="11"/>
  <c r="F26" i="11"/>
  <c r="K26" i="11"/>
  <c r="K15" i="11"/>
  <c r="K7" i="11"/>
  <c r="L7" i="11"/>
  <c r="K4" i="11"/>
  <c r="L4" i="11"/>
  <c r="L15" i="11"/>
  <c r="F10" i="11"/>
  <c r="K10" i="11"/>
  <c r="F8" i="11"/>
  <c r="K8" i="11"/>
  <c r="L8" i="11"/>
  <c r="L10" i="11"/>
  <c r="L26" i="11"/>
  <c r="F19" i="11"/>
  <c r="K19" i="11"/>
  <c r="F18" i="11"/>
  <c r="K18" i="11"/>
  <c r="F6" i="11"/>
  <c r="K6" i="11"/>
  <c r="L6" i="11"/>
  <c r="L18" i="11"/>
  <c r="K9" i="11"/>
  <c r="L9" i="11"/>
  <c r="L19" i="11"/>
  <c r="K25" i="11"/>
  <c r="K16" i="11"/>
  <c r="L16" i="11"/>
  <c r="L25" i="11"/>
  <c r="F27" i="11"/>
  <c r="K27" i="11"/>
  <c r="L27" i="11"/>
  <c r="L30" i="11"/>
  <c r="J30" i="11"/>
  <c r="M30" i="11"/>
  <c r="M9" i="11"/>
  <c r="J10" i="11"/>
  <c r="M10" i="11"/>
  <c r="F11" i="11"/>
  <c r="K11" i="11"/>
  <c r="F5" i="11"/>
  <c r="K5" i="11"/>
  <c r="L5" i="11"/>
  <c r="L11" i="11"/>
  <c r="J11" i="11"/>
  <c r="M11" i="11"/>
  <c r="F12" i="11"/>
  <c r="K12" i="11"/>
  <c r="L12" i="11"/>
  <c r="J12" i="11"/>
  <c r="M12" i="11"/>
  <c r="F13" i="11"/>
  <c r="K13" i="11"/>
  <c r="L13" i="11"/>
  <c r="J13" i="11"/>
  <c r="M13" i="11"/>
  <c r="F14" i="11"/>
  <c r="K14" i="11"/>
  <c r="L14" i="11"/>
  <c r="J14" i="11"/>
  <c r="M14" i="11"/>
  <c r="M15" i="11"/>
  <c r="M16" i="11"/>
  <c r="M17" i="11"/>
  <c r="J18" i="11"/>
  <c r="M18" i="11"/>
  <c r="J19" i="11"/>
  <c r="M19" i="11"/>
  <c r="F20" i="11"/>
  <c r="K20" i="11"/>
  <c r="L20" i="11"/>
  <c r="J20" i="11"/>
  <c r="M20" i="11"/>
  <c r="F21" i="11"/>
  <c r="K21" i="11"/>
  <c r="L21" i="11"/>
  <c r="J21" i="11"/>
  <c r="M21" i="11"/>
  <c r="F22" i="11"/>
  <c r="K22" i="11"/>
  <c r="L22" i="11"/>
  <c r="J22" i="11"/>
  <c r="M22" i="11"/>
  <c r="F23" i="11"/>
  <c r="K23" i="11"/>
  <c r="L23" i="11"/>
  <c r="J23" i="11"/>
  <c r="M23" i="11"/>
  <c r="F24" i="11"/>
  <c r="K24" i="11"/>
  <c r="L24" i="11"/>
  <c r="J24" i="11"/>
  <c r="M24" i="11"/>
  <c r="M25" i="11"/>
  <c r="J26" i="11"/>
  <c r="M26" i="11"/>
  <c r="J27" i="11"/>
  <c r="M27" i="11"/>
  <c r="F28" i="11"/>
  <c r="K28" i="11"/>
  <c r="L28" i="11"/>
  <c r="J28" i="11"/>
  <c r="M28" i="11"/>
  <c r="F29" i="11"/>
  <c r="K29" i="11"/>
  <c r="L29" i="11"/>
  <c r="J29" i="11"/>
  <c r="M29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C1" i="8"/>
  <c r="F30" i="8"/>
  <c r="K30" i="8"/>
  <c r="F26" i="8"/>
  <c r="K26" i="8"/>
  <c r="F15" i="8"/>
  <c r="K15" i="8"/>
  <c r="F7" i="8"/>
  <c r="K7" i="8"/>
  <c r="L7" i="8"/>
  <c r="F4" i="8"/>
  <c r="K4" i="8"/>
  <c r="L4" i="8"/>
  <c r="F1" i="8"/>
  <c r="L15" i="8"/>
  <c r="F10" i="8"/>
  <c r="K10" i="8"/>
  <c r="F8" i="8"/>
  <c r="K8" i="8"/>
  <c r="L8" i="8"/>
  <c r="L10" i="8"/>
  <c r="K17" i="8"/>
  <c r="L17" i="8"/>
  <c r="G1" i="8"/>
  <c r="L26" i="8"/>
  <c r="F19" i="8"/>
  <c r="K19" i="8"/>
  <c r="F18" i="8"/>
  <c r="K18" i="8"/>
  <c r="F6" i="8"/>
  <c r="K6" i="8"/>
  <c r="L6" i="8"/>
  <c r="L18" i="8"/>
  <c r="F9" i="8"/>
  <c r="K9" i="8"/>
  <c r="L19" i="8"/>
  <c r="F25" i="8"/>
  <c r="K25" i="8"/>
  <c r="F16" i="8"/>
  <c r="K16" i="8"/>
  <c r="L16" i="8"/>
  <c r="L25" i="8"/>
  <c r="F27" i="8"/>
  <c r="K27" i="8"/>
  <c r="L27" i="8"/>
  <c r="L30" i="8"/>
  <c r="J30" i="8"/>
  <c r="M30" i="8"/>
  <c r="J9" i="8"/>
  <c r="J10" i="8"/>
  <c r="M10" i="8"/>
  <c r="F11" i="8"/>
  <c r="K11" i="8"/>
  <c r="F5" i="8"/>
  <c r="K5" i="8"/>
  <c r="L5" i="8"/>
  <c r="L11" i="8"/>
  <c r="J11" i="8"/>
  <c r="M11" i="8"/>
  <c r="F12" i="8"/>
  <c r="K12" i="8"/>
  <c r="L12" i="8"/>
  <c r="J12" i="8"/>
  <c r="M12" i="8"/>
  <c r="F13" i="8"/>
  <c r="K13" i="8"/>
  <c r="L13" i="8"/>
  <c r="J13" i="8"/>
  <c r="M13" i="8"/>
  <c r="F14" i="8"/>
  <c r="K14" i="8"/>
  <c r="L14" i="8"/>
  <c r="J14" i="8"/>
  <c r="M14" i="8"/>
  <c r="J15" i="8"/>
  <c r="M15" i="8"/>
  <c r="J16" i="8"/>
  <c r="M16" i="8"/>
  <c r="M17" i="8"/>
  <c r="J18" i="8"/>
  <c r="M18" i="8"/>
  <c r="J19" i="8"/>
  <c r="M19" i="8"/>
  <c r="F20" i="8"/>
  <c r="K20" i="8"/>
  <c r="L20" i="8"/>
  <c r="J20" i="8"/>
  <c r="M20" i="8"/>
  <c r="F21" i="8"/>
  <c r="K21" i="8"/>
  <c r="L21" i="8"/>
  <c r="J21" i="8"/>
  <c r="M21" i="8"/>
  <c r="F22" i="8"/>
  <c r="K22" i="8"/>
  <c r="L22" i="8"/>
  <c r="J22" i="8"/>
  <c r="M22" i="8"/>
  <c r="F23" i="8"/>
  <c r="K23" i="8"/>
  <c r="L23" i="8"/>
  <c r="J23" i="8"/>
  <c r="M23" i="8"/>
  <c r="F24" i="8"/>
  <c r="K24" i="8"/>
  <c r="L24" i="8"/>
  <c r="J24" i="8"/>
  <c r="M24" i="8"/>
  <c r="J25" i="8"/>
  <c r="M25" i="8"/>
  <c r="J26" i="8"/>
  <c r="M26" i="8"/>
  <c r="J27" i="8"/>
  <c r="M27" i="8"/>
  <c r="F28" i="8"/>
  <c r="K28" i="8"/>
  <c r="L28" i="8"/>
  <c r="J28" i="8"/>
  <c r="M28" i="8"/>
  <c r="F29" i="8"/>
  <c r="K29" i="8"/>
  <c r="L29" i="8"/>
  <c r="J29" i="8"/>
  <c r="M29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C1" i="6"/>
  <c r="H9" i="6"/>
  <c r="N9" i="6"/>
  <c r="H4" i="6"/>
  <c r="N4" i="6"/>
  <c r="O4" i="6"/>
  <c r="O9" i="6"/>
  <c r="P9" i="6"/>
  <c r="H10" i="6"/>
  <c r="H6" i="6"/>
  <c r="N6" i="6"/>
  <c r="O6" i="6"/>
  <c r="P10" i="6"/>
  <c r="H12" i="6"/>
  <c r="N12" i="6"/>
  <c r="H8" i="6"/>
  <c r="N8" i="6"/>
  <c r="O8" i="6"/>
  <c r="O12" i="6"/>
  <c r="P12" i="6"/>
  <c r="H13" i="6"/>
  <c r="N13" i="6"/>
  <c r="H5" i="6"/>
  <c r="N5" i="6"/>
  <c r="O5" i="6"/>
  <c r="O13" i="6"/>
  <c r="P13" i="6"/>
  <c r="H14" i="6"/>
  <c r="N14" i="6"/>
  <c r="O14" i="6"/>
  <c r="P14" i="6"/>
  <c r="H7" i="6"/>
  <c r="N7" i="6"/>
  <c r="O7" i="6"/>
  <c r="H15" i="6"/>
  <c r="N15" i="6"/>
  <c r="O15" i="6"/>
  <c r="P15" i="6"/>
  <c r="H16" i="6"/>
  <c r="N16" i="6"/>
  <c r="O16" i="6"/>
  <c r="P16" i="6"/>
  <c r="H17" i="6"/>
  <c r="N17" i="6"/>
  <c r="O17" i="6"/>
  <c r="P17" i="6"/>
  <c r="H18" i="6"/>
  <c r="N18" i="6"/>
  <c r="O18" i="6"/>
  <c r="P18" i="6"/>
  <c r="P19" i="6"/>
  <c r="H20" i="6"/>
  <c r="N20" i="6"/>
  <c r="O20" i="6"/>
  <c r="P20" i="6"/>
  <c r="H21" i="6"/>
  <c r="N21" i="6"/>
  <c r="O21" i="6"/>
  <c r="P21" i="6"/>
  <c r="H22" i="6"/>
  <c r="N22" i="6"/>
  <c r="O22" i="6"/>
  <c r="P22" i="6"/>
  <c r="H23" i="6"/>
  <c r="N23" i="6"/>
  <c r="O23" i="6"/>
  <c r="P23" i="6"/>
  <c r="H11" i="6"/>
  <c r="N11" i="6"/>
  <c r="O11" i="6"/>
  <c r="H24" i="6"/>
  <c r="N24" i="6"/>
  <c r="O24" i="6"/>
  <c r="P24" i="6"/>
  <c r="H25" i="6"/>
  <c r="N25" i="6"/>
  <c r="O25" i="6"/>
  <c r="P25" i="6"/>
  <c r="H26" i="6"/>
  <c r="N26" i="6"/>
  <c r="O26" i="6"/>
  <c r="P26" i="6"/>
  <c r="H27" i="6"/>
  <c r="N27" i="6"/>
  <c r="O27" i="6"/>
  <c r="P27" i="6"/>
  <c r="P28" i="6"/>
  <c r="H29" i="6"/>
  <c r="N29" i="6"/>
  <c r="O29" i="6"/>
  <c r="P29" i="6"/>
  <c r="H30" i="6"/>
  <c r="N30" i="6"/>
  <c r="O30" i="6"/>
  <c r="P30" i="6"/>
  <c r="P31" i="6"/>
  <c r="H32" i="6"/>
  <c r="N32" i="6"/>
  <c r="O32" i="6"/>
  <c r="P32" i="6"/>
  <c r="H33" i="6"/>
  <c r="N33" i="6"/>
  <c r="O33" i="6"/>
  <c r="P33" i="6"/>
  <c r="H34" i="6"/>
  <c r="N34" i="6"/>
  <c r="O34" i="6"/>
  <c r="P34" i="6"/>
  <c r="H35" i="6"/>
  <c r="N35" i="6"/>
  <c r="O35" i="6"/>
  <c r="P35" i="6"/>
  <c r="N37" i="6"/>
  <c r="O37" i="6"/>
  <c r="H38" i="6"/>
  <c r="N38" i="6"/>
  <c r="O38" i="6"/>
  <c r="H39" i="6"/>
  <c r="N39" i="6"/>
  <c r="O39" i="6"/>
  <c r="H51" i="6"/>
  <c r="N51" i="6"/>
  <c r="P51" i="6"/>
  <c r="P11" i="6"/>
  <c r="P37" i="6"/>
  <c r="P38" i="6"/>
  <c r="P39" i="6"/>
  <c r="H40" i="6"/>
  <c r="N40" i="6"/>
  <c r="O40" i="6"/>
  <c r="P40" i="6"/>
  <c r="H41" i="6"/>
  <c r="N41" i="6"/>
  <c r="O41" i="6"/>
  <c r="P41" i="6"/>
  <c r="H42" i="6"/>
  <c r="N42" i="6"/>
  <c r="O42" i="6"/>
  <c r="P42" i="6"/>
  <c r="H43" i="6"/>
  <c r="N43" i="6"/>
  <c r="O43" i="6"/>
  <c r="P43" i="6"/>
  <c r="O45" i="6"/>
  <c r="P45" i="6"/>
  <c r="H46" i="6"/>
  <c r="N46" i="6"/>
  <c r="P46" i="6"/>
  <c r="H47" i="6"/>
  <c r="N47" i="6"/>
  <c r="O47" i="6"/>
  <c r="P47" i="6"/>
  <c r="H48" i="6"/>
  <c r="N48" i="6"/>
  <c r="O48" i="6"/>
  <c r="P48" i="6"/>
  <c r="H49" i="6"/>
  <c r="N49" i="6"/>
  <c r="P49" i="6"/>
  <c r="H50" i="6"/>
  <c r="N50" i="6"/>
  <c r="H36" i="6"/>
  <c r="N36" i="6"/>
  <c r="O36" i="6"/>
  <c r="O50" i="6"/>
  <c r="P50" i="6"/>
  <c r="H52" i="6"/>
  <c r="N52" i="6"/>
  <c r="O52" i="6"/>
  <c r="H53" i="6"/>
  <c r="N53" i="6"/>
  <c r="H44" i="6"/>
  <c r="N44" i="6"/>
  <c r="O44" i="6"/>
  <c r="O53" i="6"/>
  <c r="P53" i="6"/>
  <c r="H54" i="6"/>
  <c r="N54" i="6"/>
  <c r="P54" i="6"/>
  <c r="P36" i="6"/>
  <c r="P44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53" i="6"/>
  <c r="Q52" i="6"/>
  <c r="Q54" i="6"/>
  <c r="J5" i="8"/>
  <c r="O12" i="8"/>
  <c r="P7" i="8"/>
  <c r="O11" i="8"/>
  <c r="J7" i="8"/>
  <c r="O15" i="8"/>
  <c r="O21" i="8"/>
  <c r="P4" i="8"/>
  <c r="J4" i="8"/>
  <c r="O10" i="8"/>
  <c r="O13" i="8"/>
  <c r="O22" i="8"/>
  <c r="O23" i="8"/>
  <c r="O26" i="8"/>
  <c r="O28" i="8"/>
  <c r="O9" i="8"/>
  <c r="O14" i="8"/>
  <c r="O16" i="8"/>
  <c r="J8" i="8"/>
  <c r="O18" i="8"/>
  <c r="O19" i="8"/>
  <c r="O20" i="8"/>
  <c r="O24" i="8"/>
  <c r="O25" i="8"/>
  <c r="O27" i="8"/>
  <c r="O29" i="8"/>
  <c r="O30" i="8"/>
  <c r="P6" i="8"/>
  <c r="Q30" i="8"/>
  <c r="Q10" i="8"/>
  <c r="Q13" i="8"/>
  <c r="Q17" i="8"/>
  <c r="Q18" i="8"/>
  <c r="Q19" i="8"/>
  <c r="Q22" i="8"/>
  <c r="Q23" i="8"/>
  <c r="Q26" i="8"/>
  <c r="Q27" i="8"/>
  <c r="Q28" i="8"/>
  <c r="Q9" i="8"/>
  <c r="Q14" i="8"/>
  <c r="Q16" i="8"/>
  <c r="Q20" i="8"/>
  <c r="Q24" i="8"/>
  <c r="Q25" i="8"/>
  <c r="Q29" i="8"/>
  <c r="R30" i="8"/>
  <c r="R29" i="8"/>
  <c r="R28" i="8"/>
  <c r="R27" i="8"/>
  <c r="R26" i="8"/>
  <c r="R25" i="8"/>
  <c r="R24" i="8"/>
  <c r="R23" i="8"/>
  <c r="R22" i="8"/>
  <c r="Q21" i="8"/>
  <c r="R21" i="8"/>
  <c r="R20" i="8"/>
  <c r="R19" i="8"/>
  <c r="R18" i="8"/>
  <c r="R17" i="8"/>
  <c r="R16" i="8"/>
  <c r="Q15" i="8"/>
  <c r="R15" i="8"/>
  <c r="R14" i="8"/>
  <c r="R13" i="8"/>
  <c r="Q12" i="8"/>
  <c r="R12" i="8"/>
  <c r="Q11" i="8"/>
  <c r="R11" i="8"/>
  <c r="R10" i="8"/>
  <c r="R9" i="8"/>
  <c r="O15" i="11"/>
  <c r="P4" i="11"/>
  <c r="O10" i="11"/>
  <c r="O26" i="11"/>
  <c r="Q30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Q30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3" i="10"/>
  <c r="Q24" i="10"/>
  <c r="Q25" i="10"/>
  <c r="Q26" i="10"/>
  <c r="Q27" i="10"/>
  <c r="Q28" i="10"/>
  <c r="Q29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J6" i="13"/>
  <c r="O20" i="10"/>
  <c r="O19" i="10"/>
  <c r="J8" i="10"/>
  <c r="O18" i="10"/>
  <c r="O30" i="11"/>
  <c r="O29" i="11"/>
  <c r="O28" i="11"/>
  <c r="O27" i="11"/>
  <c r="O24" i="11"/>
  <c r="O23" i="11"/>
  <c r="O22" i="11"/>
  <c r="O21" i="11"/>
  <c r="O20" i="11"/>
  <c r="O19" i="11"/>
  <c r="J8" i="11"/>
  <c r="O18" i="11"/>
  <c r="J5" i="11"/>
  <c r="O14" i="11"/>
  <c r="O13" i="11"/>
  <c r="O12" i="11"/>
  <c r="O11" i="11"/>
  <c r="O27" i="12"/>
  <c r="O22" i="12"/>
  <c r="O21" i="12"/>
  <c r="O20" i="12"/>
  <c r="J8" i="12"/>
  <c r="O18" i="12"/>
  <c r="J7" i="12"/>
  <c r="O17" i="12"/>
  <c r="O16" i="12"/>
  <c r="O15" i="12"/>
  <c r="J5" i="12"/>
  <c r="O14" i="12"/>
  <c r="O13" i="12"/>
  <c r="O12" i="12"/>
  <c r="O11" i="12"/>
  <c r="O30" i="10"/>
  <c r="O29" i="10"/>
  <c r="O28" i="10"/>
  <c r="O27" i="10"/>
  <c r="O24" i="10"/>
  <c r="O23" i="10"/>
  <c r="O22" i="10"/>
  <c r="O21" i="10"/>
  <c r="J5" i="10"/>
  <c r="O13" i="10"/>
  <c r="O14" i="10"/>
  <c r="O12" i="10"/>
  <c r="O11" i="10"/>
  <c r="J6" i="12"/>
  <c r="J6" i="11"/>
  <c r="J6" i="10"/>
  <c r="J6" i="8"/>
  <c r="P8" i="6"/>
  <c r="P7" i="6"/>
  <c r="P6" i="6"/>
  <c r="P5" i="6"/>
  <c r="P4" i="6"/>
</calcChain>
</file>

<file path=xl/sharedStrings.xml><?xml version="1.0" encoding="utf-8"?>
<sst xmlns="http://schemas.openxmlformats.org/spreadsheetml/2006/main" count="835" uniqueCount="119">
  <si>
    <t>食事する</t>
    <rPh sb="0" eb="2">
      <t>ショクジ</t>
    </rPh>
    <phoneticPr fontId="4"/>
  </si>
  <si>
    <t>お茶する</t>
    <rPh sb="1" eb="2">
      <t>チャ</t>
    </rPh>
    <phoneticPr fontId="4"/>
  </si>
  <si>
    <t>バーで飲む</t>
    <rPh sb="3" eb="4">
      <t>ノ</t>
    </rPh>
    <phoneticPr fontId="4"/>
  </si>
  <si>
    <t>買い物する</t>
    <rPh sb="0" eb="1">
      <t>カ</t>
    </rPh>
    <rPh sb="2" eb="3">
      <t>モノ</t>
    </rPh>
    <phoneticPr fontId="4"/>
  </si>
  <si>
    <t>遊ぶ</t>
    <rPh sb="0" eb="1">
      <t>アソ</t>
    </rPh>
    <phoneticPr fontId="4"/>
  </si>
  <si>
    <t>距離0</t>
    <rPh sb="0" eb="2">
      <t>キョリ</t>
    </rPh>
    <phoneticPr fontId="4"/>
  </si>
  <si>
    <t>距離1</t>
    <rPh sb="0" eb="2">
      <t>キョリ</t>
    </rPh>
    <phoneticPr fontId="4"/>
  </si>
  <si>
    <t>距離2</t>
    <rPh sb="0" eb="2">
      <t>キョリ</t>
    </rPh>
    <phoneticPr fontId="4"/>
  </si>
  <si>
    <t>距離3</t>
    <rPh sb="0" eb="2">
      <t>キョリ</t>
    </rPh>
    <phoneticPr fontId="4"/>
  </si>
  <si>
    <t>countAll</t>
    <phoneticPr fontId="4"/>
  </si>
  <si>
    <t>奥手法繰り返し</t>
    <rPh sb="0" eb="1">
      <t>オク</t>
    </rPh>
    <rPh sb="1" eb="3">
      <t>シュホウ</t>
    </rPh>
    <rPh sb="3" eb="4">
      <t>ク</t>
    </rPh>
    <rPh sb="5" eb="6">
      <t>カエ</t>
    </rPh>
    <phoneticPr fontId="4"/>
  </si>
  <si>
    <t>DBに保存された類似ユーザーの履歴から抽出したパターン</t>
    <rPh sb="3" eb="5">
      <t>ホゾン</t>
    </rPh>
    <rPh sb="8" eb="10">
      <t>ルイジ</t>
    </rPh>
    <rPh sb="15" eb="17">
      <t>リレキ</t>
    </rPh>
    <rPh sb="19" eb="21">
      <t>チュウシュツ</t>
    </rPh>
    <phoneticPr fontId="4"/>
  </si>
  <si>
    <t>食事</t>
    <rPh sb="0" eb="2">
      <t>ショクジ</t>
    </rPh>
    <phoneticPr fontId="4"/>
  </si>
  <si>
    <t>ID</t>
    <phoneticPr fontId="4"/>
  </si>
  <si>
    <t>ID</t>
    <phoneticPr fontId="4"/>
  </si>
  <si>
    <t>行動1</t>
    <rPh sb="0" eb="2">
      <t>コウドウ</t>
    </rPh>
    <phoneticPr fontId="4"/>
  </si>
  <si>
    <t>行動2</t>
    <rPh sb="0" eb="2">
      <t>コウドウ</t>
    </rPh>
    <phoneticPr fontId="4"/>
  </si>
  <si>
    <t>行動3</t>
    <rPh sb="0" eb="2">
      <t>コウドウ</t>
    </rPh>
    <phoneticPr fontId="4"/>
  </si>
  <si>
    <t>行動4</t>
    <rPh sb="0" eb="2">
      <t>コウドウ</t>
    </rPh>
    <phoneticPr fontId="4"/>
  </si>
  <si>
    <t>行動5</t>
    <rPh sb="0" eb="2">
      <t>コウドウ</t>
    </rPh>
    <phoneticPr fontId="4"/>
  </si>
  <si>
    <t>割引率</t>
    <rPh sb="0" eb="3">
      <t>ワリビキリツ</t>
    </rPh>
    <phoneticPr fontId="4"/>
  </si>
  <si>
    <t>neigh.</t>
    <phoneticPr fontId="4"/>
  </si>
  <si>
    <t>conf.(奥手法)</t>
    <rPh sb="6" eb="7">
      <t>オク</t>
    </rPh>
    <rPh sb="7" eb="9">
      <t>シュホウ</t>
    </rPh>
    <phoneticPr fontId="4"/>
  </si>
  <si>
    <t>score.(奥手法)</t>
    <rPh sb="7" eb="10">
      <t>オクシュホウ</t>
    </rPh>
    <phoneticPr fontId="4"/>
  </si>
  <si>
    <t>score</t>
    <phoneticPr fontId="4"/>
  </si>
  <si>
    <t>ranking</t>
    <phoneticPr fontId="4"/>
  </si>
  <si>
    <t>正規化項</t>
    <rPh sb="0" eb="3">
      <t>セイキカ</t>
    </rPh>
    <rPh sb="3" eb="4">
      <t>コウ</t>
    </rPh>
    <phoneticPr fontId="4"/>
  </si>
  <si>
    <t>score.(sup.加味)</t>
    <rPh sb="11" eb="13">
      <t>カミ</t>
    </rPh>
    <phoneticPr fontId="4"/>
  </si>
  <si>
    <t>score.(sup.無視)</t>
    <rPh sb="11" eb="13">
      <t>ムシ</t>
    </rPh>
    <phoneticPr fontId="4"/>
  </si>
  <si>
    <t>sup.</t>
    <phoneticPr fontId="4"/>
  </si>
  <si>
    <t>score(sup.加味)</t>
    <rPh sb="10" eb="12">
      <t>カミ</t>
    </rPh>
    <phoneticPr fontId="4"/>
  </si>
  <si>
    <t>score(sup.無視)</t>
    <rPh sb="10" eb="12">
      <t>ムシ</t>
    </rPh>
    <phoneticPr fontId="4"/>
  </si>
  <si>
    <t>countAll</t>
    <phoneticPr fontId="4"/>
  </si>
  <si>
    <t>繰り返し(sup.加味)</t>
    <rPh sb="0" eb="1">
      <t>ク</t>
    </rPh>
    <rPh sb="2" eb="3">
      <t>カエ</t>
    </rPh>
    <rPh sb="9" eb="11">
      <t>カミ</t>
    </rPh>
    <phoneticPr fontId="4"/>
  </si>
  <si>
    <t>繰り返し(sup.無視)</t>
    <rPh sb="0" eb="1">
      <t>ク</t>
    </rPh>
    <rPh sb="2" eb="3">
      <t>カエ</t>
    </rPh>
    <rPh sb="9" eb="11">
      <t>ムシ</t>
    </rPh>
    <phoneticPr fontId="4"/>
  </si>
  <si>
    <t>dist_rate</t>
    <phoneticPr fontId="4"/>
  </si>
  <si>
    <t>sup.</t>
    <phoneticPr fontId="4"/>
  </si>
  <si>
    <t>Pattern:['Bar'] Score:0</t>
  </si>
  <si>
    <t>Pattern:['Eat'] Score:0</t>
  </si>
  <si>
    <t>Pattern:['Play'] Score:0</t>
  </si>
  <si>
    <t>Pattern:['Shop'] Score:0</t>
  </si>
  <si>
    <t>Pattern:['Tea'] Score:0</t>
  </si>
  <si>
    <t>Pattern:['Play', 'Bar'] Score:0.5</t>
  </si>
  <si>
    <t>Pattern:['Tea', 'Eat'] Score:0.166666666667</t>
  </si>
  <si>
    <t>Pattern:['Eat', 'Bar'] Score:1.08333333333</t>
  </si>
  <si>
    <t>Pattern:['Tea', 'Shop'] Score:0.5</t>
  </si>
  <si>
    <t>Pattern:['Tea', 'Play'] Score:0.0277777777778</t>
  </si>
  <si>
    <t>Pattern:['Shop', 'Eat'] Score:0.75</t>
  </si>
  <si>
    <t>Pattern:['Shop', 'Play'] Score:0.166666666667</t>
  </si>
  <si>
    <t>Pattern:['Eat', 'Play'] Score:0.75</t>
  </si>
  <si>
    <t>Pattern:['Tea', 'Shop', 'Eat'] Score:1.05555555556</t>
  </si>
  <si>
    <t>Pattern:['Tea', 'Shop', 'Play'] Score:0.114197530864</t>
  </si>
  <si>
    <t>Pattern:['Tea', 'Eat', 'Play'] Score:0.114197530864</t>
  </si>
  <si>
    <t>Pattern:['Shop', 'Eat', 'Play'] Score:1.05555555556</t>
  </si>
  <si>
    <t>Pattern:['Tea', 'Shop', 'Eat', 'Play'] Score:1.1316872428</t>
  </si>
  <si>
    <t>Pattern:['Tea', 'Bar'] Score:0.0277777777778</t>
  </si>
  <si>
    <t>Pattern:['Shop', 'Bar'] Score:0.111111111111</t>
  </si>
  <si>
    <t>Pattern:['Tea', 'Shop', 'Bar'] Score:0.104938271605</t>
  </si>
  <si>
    <t>Pattern:['Tea', 'Eat', 'Bar'] Score:0.103086419753</t>
  </si>
  <si>
    <t>Pattern:['Shop', 'Eat', 'Bar'] Score:0.646913580247</t>
  </si>
  <si>
    <t>Pattern:['Tea', 'Shop', 'Eat', 'Bar'] Score:0.920576131687</t>
  </si>
  <si>
    <t>Pattern:['Shop', 'Play', 'Bar'] Score:0.117283950617</t>
  </si>
  <si>
    <t>Pattern:['Eat', 'Play', 'Bar'] Score:0.572222222222</t>
  </si>
  <si>
    <t>Pattern:['Shop', 'Eat', 'Play', 'Bar'] Score:1.24691358025</t>
  </si>
  <si>
    <t>count</t>
    <phoneticPr fontId="4"/>
  </si>
  <si>
    <t>sup.</t>
    <phoneticPr fontId="4"/>
  </si>
  <si>
    <t>['Eat'] Score:0</t>
  </si>
  <si>
    <t>['Bar'] Score:0</t>
  </si>
  <si>
    <t>['Eat', 'Bar'] Score:0.787037037037</t>
  </si>
  <si>
    <t>['Tea'] Score:0</t>
  </si>
  <si>
    <t>['Shop'] Score:0</t>
  </si>
  <si>
    <t>['Play'] Score:0</t>
  </si>
  <si>
    <t>['Eat', 'Tea'] Score:0.5</t>
  </si>
  <si>
    <t>['Eat', 'Shop'] Score:0.416666666667</t>
  </si>
  <si>
    <t>['Eat', 'Eat'] Score:0.138888888889</t>
  </si>
  <si>
    <t>['Eat', 'Play'] Score:0.472222222222</t>
  </si>
  <si>
    <t>['Tea', 'Shop'] Score:0.5</t>
  </si>
  <si>
    <t>['Tea', 'Eat'] Score:0.166666666667</t>
  </si>
  <si>
    <t>['Tea', 'Play'] Score:0.0277777777778</t>
  </si>
  <si>
    <t>['Shop', 'Eat'] Score:1.0</t>
  </si>
  <si>
    <t>['Shop', 'Play'] Score:0.25</t>
  </si>
  <si>
    <t>['Eat', 'Tea', 'Shop'] Score:1.09259259259</t>
  </si>
  <si>
    <t>['Eat', 'Tea', 'Eat'] Score:0.232510288066</t>
  </si>
  <si>
    <t>['Eat', 'Tea', 'Play'] Score:0.0366941015089</t>
  </si>
  <si>
    <t>['Eat', 'Shop', 'Eat'] Score:0.673868312757</t>
  </si>
  <si>
    <t>['Eat', 'Shop', 'Play'] Score:0.122085048011</t>
  </si>
  <si>
    <t>['Eat', 'Eat', 'Play'] Score:0.113854595336</t>
  </si>
  <si>
    <t>['Tea', 'Shop', 'Eat'] Score:1.05555555556</t>
  </si>
  <si>
    <t>['Tea', 'Shop', 'Play'] Score:0.114197530864</t>
  </si>
  <si>
    <t>['Tea', 'Eat', 'Play'] Score:0.0833333333333</t>
  </si>
  <si>
    <t>['Shop', 'Eat', 'Play'] Score:1.30555555556</t>
  </si>
  <si>
    <t>['Eat', 'Tea', 'Shop', 'Eat'] Score:2.37540009145</t>
  </si>
  <si>
    <t>['Eat', 'Tea', 'Shop', 'Play'] Score:0.231024234111</t>
  </si>
  <si>
    <t>['Eat', 'Tea', 'Eat', 'Play'] Score:0.0769318701417</t>
  </si>
  <si>
    <t>['Eat', 'Shop', 'Eat', 'Play'] Score:0.932174973327</t>
  </si>
  <si>
    <t>['Tea', 'Shop', 'Eat', 'Play'] Score:1.02880658436</t>
  </si>
  <si>
    <t>['Eat', 'Tea', 'Shop', 'Eat', 'Play'] Score:2.47452116039</t>
  </si>
  <si>
    <t>['Tea', 'Bar'] Score:0.0277777777778</t>
  </si>
  <si>
    <t>['Shop', 'Bar'] Score:0.111111111111</t>
  </si>
  <si>
    <t>['Eat', 'Tea', 'Bar'] Score:0.0366941015089</t>
  </si>
  <si>
    <t>['Eat', 'Shop', 'Bar'] Score:0.0548696844993</t>
  </si>
  <si>
    <t>['Eat', 'Eat', 'Bar'] Score:0.056927297668</t>
  </si>
  <si>
    <t>['Tea', 'Shop', 'Bar'] Score:0.104938271605</t>
  </si>
  <si>
    <t>['Tea', 'Eat', 'Bar'] Score:0.0833333333333</t>
  </si>
  <si>
    <t>['Shop', 'Eat', 'Bar'] Score:0.567901234568</t>
  </si>
  <si>
    <t>['Eat', 'Tea', 'Shop', 'Bar'] Score:0.224203627496</t>
  </si>
  <si>
    <t>['Eat', 'Tea', 'Eat', 'Bar'] Score:0.0737692424935</t>
  </si>
  <si>
    <t>['Eat', 'Shop', 'Eat', 'Bar'] Score:0.351470812376</t>
  </si>
  <si>
    <t>['Tea', 'Shop', 'Eat', 'Bar'] Score:0.874485596708</t>
  </si>
  <si>
    <t>['Eat', 'Tea', 'Shop', 'Eat', 'Bar'] Score:2.22008840116</t>
  </si>
  <si>
    <t>['Play', 'Bar'] Score:0.5</t>
  </si>
  <si>
    <t>['Eat', 'Play', 'Bar'] Score:0.25548696845</t>
  </si>
  <si>
    <t>['Shop', 'Play', 'Bar'] Score:0.117283950617</t>
  </si>
  <si>
    <t>['Eat', 'Shop', 'Play', 'Bar'] Score:0.090877914952</t>
  </si>
  <si>
    <t>['Eat', 'Eat', 'Play', 'Bar'] Score:0.135688157293</t>
  </si>
  <si>
    <t>['Shop', 'Eat', 'Play', 'Bar'] Score:0.824417009602</t>
  </si>
  <si>
    <t>['Eat', 'Shop', 'Eat', 'Play', 'Bar'] Score:1.42460498908</t>
  </si>
  <si>
    <t>プログラムの出力</t>
    <rPh sb="6" eb="8">
      <t>シュツリョク</t>
    </rPh>
    <phoneticPr fontId="4"/>
  </si>
  <si>
    <t>行動6</t>
    <rPh sb="0" eb="2">
      <t>コウドウ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</si>
</sst>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_ "/>
  </numFmts>
  <fonts count="9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name val="ＭＳ Ｐゴシック"/>
      <charset val="128"/>
      <scheme val="minor"/>
    </font>
    <font>
      <sz val="12"/>
      <color rgb="FF3366FF"/>
      <name val="ＭＳ Ｐゴシック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818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9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2" fontId="0" fillId="0" borderId="0" xfId="0" applyNumberFormat="1"/>
    <xf numFmtId="0" fontId="3" fillId="2" borderId="0" xfId="1"/>
    <xf numFmtId="0" fontId="3" fillId="4" borderId="0" xfId="3"/>
    <xf numFmtId="176" fontId="1" fillId="3" borderId="0" xfId="2" applyNumberFormat="1"/>
    <xf numFmtId="176" fontId="1" fillId="5" borderId="0" xfId="4" applyNumberFormat="1"/>
    <xf numFmtId="0" fontId="1" fillId="5" borderId="0" xfId="4"/>
    <xf numFmtId="177" fontId="1" fillId="5" borderId="0" xfId="4" applyNumberFormat="1"/>
    <xf numFmtId="0" fontId="3" fillId="6" borderId="0" xfId="5"/>
    <xf numFmtId="176" fontId="1" fillId="7" borderId="0" xfId="6" applyNumberFormat="1"/>
    <xf numFmtId="176" fontId="2" fillId="3" borderId="0" xfId="2" applyNumberFormat="1" applyFont="1"/>
    <xf numFmtId="177" fontId="2" fillId="5" borderId="0" xfId="4" applyNumberFormat="1" applyFont="1"/>
    <xf numFmtId="176" fontId="2" fillId="5" borderId="0" xfId="4" applyNumberFormat="1" applyFont="1"/>
    <xf numFmtId="0" fontId="0" fillId="0" borderId="0" xfId="0" applyFill="1"/>
    <xf numFmtId="176" fontId="7" fillId="3" borderId="0" xfId="2" applyNumberFormat="1" applyFont="1"/>
    <xf numFmtId="177" fontId="0" fillId="0" borderId="0" xfId="0" applyNumberFormat="1"/>
    <xf numFmtId="177" fontId="2" fillId="0" borderId="0" xfId="0" applyNumberFormat="1" applyFont="1"/>
    <xf numFmtId="177" fontId="7" fillId="5" borderId="0" xfId="4" applyNumberFormat="1" applyFont="1"/>
    <xf numFmtId="177" fontId="7" fillId="0" borderId="0" xfId="0" applyNumberFormat="1" applyFont="1"/>
    <xf numFmtId="176" fontId="8" fillId="7" borderId="0" xfId="6" applyNumberFormat="1" applyFont="1"/>
    <xf numFmtId="176" fontId="7" fillId="5" borderId="0" xfId="4" applyNumberFormat="1" applyFont="1"/>
    <xf numFmtId="177" fontId="0" fillId="5" borderId="0" xfId="4" applyNumberFormat="1" applyFont="1"/>
    <xf numFmtId="176" fontId="7" fillId="8" borderId="0" xfId="4" applyNumberFormat="1" applyFont="1" applyFill="1"/>
    <xf numFmtId="176" fontId="2" fillId="8" borderId="0" xfId="4" applyNumberFormat="1" applyFont="1" applyFill="1"/>
    <xf numFmtId="176" fontId="1" fillId="8" borderId="0" xfId="4" applyNumberFormat="1" applyFill="1"/>
    <xf numFmtId="0" fontId="3" fillId="9" borderId="0" xfId="687"/>
    <xf numFmtId="0" fontId="3" fillId="4" borderId="0" xfId="3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818">
    <cellStyle name="20% - アクセント1" xfId="2" builtinId="30"/>
    <cellStyle name="20% - アクセント2" xfId="4" builtinId="34"/>
    <cellStyle name="20% - アクセント3" xfId="6" builtinId="38"/>
    <cellStyle name="アクセント 1" xfId="1" builtinId="29"/>
    <cellStyle name="アクセント 2" xfId="3" builtinId="33"/>
    <cellStyle name="アクセント 3" xfId="5" builtinId="37"/>
    <cellStyle name="アクセント 4" xfId="687" builtinId="4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7" builtinId="8" hidden="1"/>
    <cellStyle name="ハイパーリンク" xfId="439" builtinId="8" hidden="1"/>
    <cellStyle name="ハイパーリンク" xfId="441" builtinId="8" hidden="1"/>
    <cellStyle name="ハイパーリンク" xfId="443" builtinId="8" hidden="1"/>
    <cellStyle name="ハイパーリンク" xfId="445" builtinId="8" hidden="1"/>
    <cellStyle name="ハイパーリンク" xfId="447" builtinId="8" hidden="1"/>
    <cellStyle name="ハイパーリンク" xfId="449" builtinId="8" hidden="1"/>
    <cellStyle name="ハイパーリンク" xfId="451" builtinId="8" hidden="1"/>
    <cellStyle name="ハイパーリンク" xfId="453" builtinId="8" hidden="1"/>
    <cellStyle name="ハイパーリンク" xfId="455" builtinId="8" hidden="1"/>
    <cellStyle name="ハイパーリンク" xfId="457" builtinId="8" hidden="1"/>
    <cellStyle name="ハイパーリンク" xfId="459" builtinId="8" hidden="1"/>
    <cellStyle name="ハイパーリンク" xfId="461" builtinId="8" hidden="1"/>
    <cellStyle name="ハイパーリンク" xfId="463" builtinId="8" hidden="1"/>
    <cellStyle name="ハイパーリンク" xfId="465" builtinId="8" hidden="1"/>
    <cellStyle name="ハイパーリンク" xfId="467" builtinId="8" hidden="1"/>
    <cellStyle name="ハイパーリンク" xfId="469" builtinId="8" hidden="1"/>
    <cellStyle name="ハイパーリンク" xfId="471" builtinId="8" hidden="1"/>
    <cellStyle name="ハイパーリンク" xfId="473" builtinId="8" hidden="1"/>
    <cellStyle name="ハイパーリンク" xfId="475" builtinId="8" hidden="1"/>
    <cellStyle name="ハイパーリンク" xfId="477" builtinId="8" hidden="1"/>
    <cellStyle name="ハイパーリンク" xfId="479" builtinId="8" hidden="1"/>
    <cellStyle name="ハイパーリンク" xfId="481" builtinId="8" hidden="1"/>
    <cellStyle name="ハイパーリンク" xfId="483" builtinId="8" hidden="1"/>
    <cellStyle name="ハイパーリンク" xfId="485" builtinId="8" hidden="1"/>
    <cellStyle name="ハイパーリンク" xfId="487" builtinId="8" hidden="1"/>
    <cellStyle name="ハイパーリンク" xfId="489" builtinId="8" hidden="1"/>
    <cellStyle name="ハイパーリンク" xfId="491" builtinId="8" hidden="1"/>
    <cellStyle name="ハイパーリンク" xfId="493" builtinId="8" hidden="1"/>
    <cellStyle name="ハイパーリンク" xfId="495" builtinId="8" hidden="1"/>
    <cellStyle name="ハイパーリンク" xfId="497" builtinId="8" hidden="1"/>
    <cellStyle name="ハイパーリンク" xfId="499" builtinId="8" hidden="1"/>
    <cellStyle name="ハイパーリンク" xfId="501" builtinId="8" hidden="1"/>
    <cellStyle name="ハイパーリンク" xfId="503" builtinId="8" hidden="1"/>
    <cellStyle name="ハイパーリンク" xfId="505" builtinId="8" hidden="1"/>
    <cellStyle name="ハイパーリンク" xfId="507" builtinId="8" hidden="1"/>
    <cellStyle name="ハイパーリンク" xfId="509" builtinId="8" hidden="1"/>
    <cellStyle name="ハイパーリンク" xfId="511" builtinId="8" hidden="1"/>
    <cellStyle name="ハイパーリンク" xfId="513" builtinId="8" hidden="1"/>
    <cellStyle name="ハイパーリンク" xfId="515" builtinId="8" hidden="1"/>
    <cellStyle name="ハイパーリンク" xfId="517" builtinId="8" hidden="1"/>
    <cellStyle name="ハイパーリンク" xfId="519" builtinId="8" hidden="1"/>
    <cellStyle name="ハイパーリンク" xfId="521" builtinId="8" hidden="1"/>
    <cellStyle name="ハイパーリンク" xfId="523" builtinId="8" hidden="1"/>
    <cellStyle name="ハイパーリンク" xfId="525" builtinId="8" hidden="1"/>
    <cellStyle name="ハイパーリンク" xfId="527" builtinId="8" hidden="1"/>
    <cellStyle name="ハイパーリンク" xfId="529" builtinId="8" hidden="1"/>
    <cellStyle name="ハイパーリンク" xfId="531" builtinId="8" hidden="1"/>
    <cellStyle name="ハイパーリンク" xfId="533" builtinId="8" hidden="1"/>
    <cellStyle name="ハイパーリンク" xfId="535" builtinId="8" hidden="1"/>
    <cellStyle name="ハイパーリンク" xfId="537" builtinId="8" hidden="1"/>
    <cellStyle name="ハイパーリンク" xfId="539" builtinId="8" hidden="1"/>
    <cellStyle name="ハイパーリンク" xfId="541" builtinId="8" hidden="1"/>
    <cellStyle name="ハイパーリンク" xfId="543" builtinId="8" hidden="1"/>
    <cellStyle name="ハイパーリンク" xfId="545" builtinId="8" hidden="1"/>
    <cellStyle name="ハイパーリンク" xfId="547" builtinId="8" hidden="1"/>
    <cellStyle name="ハイパーリンク" xfId="549" builtinId="8" hidden="1"/>
    <cellStyle name="ハイパーリンク" xfId="551" builtinId="8" hidden="1"/>
    <cellStyle name="ハイパーリンク" xfId="553" builtinId="8" hidden="1"/>
    <cellStyle name="ハイパーリンク" xfId="555" builtinId="8" hidden="1"/>
    <cellStyle name="ハイパーリンク" xfId="557" builtinId="8" hidden="1"/>
    <cellStyle name="ハイパーリンク" xfId="559" builtinId="8" hidden="1"/>
    <cellStyle name="ハイパーリンク" xfId="561" builtinId="8" hidden="1"/>
    <cellStyle name="ハイパーリンク" xfId="563" builtinId="8" hidden="1"/>
    <cellStyle name="ハイパーリンク" xfId="565" builtinId="8" hidden="1"/>
    <cellStyle name="ハイパーリンク" xfId="567" builtinId="8" hidden="1"/>
    <cellStyle name="ハイパーリンク" xfId="569" builtinId="8" hidden="1"/>
    <cellStyle name="ハイパーリンク" xfId="571" builtinId="8" hidden="1"/>
    <cellStyle name="ハイパーリンク" xfId="573" builtinId="8" hidden="1"/>
    <cellStyle name="ハイパーリンク" xfId="575" builtinId="8" hidden="1"/>
    <cellStyle name="ハイパーリンク" xfId="577" builtinId="8" hidden="1"/>
    <cellStyle name="ハイパーリンク" xfId="579" builtinId="8" hidden="1"/>
    <cellStyle name="ハイパーリンク" xfId="581" builtinId="8" hidden="1"/>
    <cellStyle name="ハイパーリンク" xfId="583" builtinId="8" hidden="1"/>
    <cellStyle name="ハイパーリンク" xfId="585" builtinId="8" hidden="1"/>
    <cellStyle name="ハイパーリンク" xfId="587" builtinId="8" hidden="1"/>
    <cellStyle name="ハイパーリンク" xfId="589" builtinId="8" hidden="1"/>
    <cellStyle name="ハイパーリンク" xfId="591" builtinId="8" hidden="1"/>
    <cellStyle name="ハイパーリンク" xfId="593" builtinId="8" hidden="1"/>
    <cellStyle name="ハイパーリンク" xfId="595" builtinId="8" hidden="1"/>
    <cellStyle name="ハイパーリンク" xfId="597" builtinId="8" hidden="1"/>
    <cellStyle name="ハイパーリンク" xfId="599" builtinId="8" hidden="1"/>
    <cellStyle name="ハイパーリンク" xfId="601" builtinId="8" hidden="1"/>
    <cellStyle name="ハイパーリンク" xfId="603" builtinId="8" hidden="1"/>
    <cellStyle name="ハイパーリンク" xfId="605" builtinId="8" hidden="1"/>
    <cellStyle name="ハイパーリンク" xfId="607" builtinId="8" hidden="1"/>
    <cellStyle name="ハイパーリンク" xfId="609" builtinId="8" hidden="1"/>
    <cellStyle name="ハイパーリンク" xfId="611" builtinId="8" hidden="1"/>
    <cellStyle name="ハイパーリンク" xfId="613" builtinId="8" hidden="1"/>
    <cellStyle name="ハイパーリンク" xfId="615" builtinId="8" hidden="1"/>
    <cellStyle name="ハイパーリンク" xfId="617" builtinId="8" hidden="1"/>
    <cellStyle name="ハイパーリンク" xfId="619" builtinId="8" hidden="1"/>
    <cellStyle name="ハイパーリンク" xfId="621" builtinId="8" hidden="1"/>
    <cellStyle name="ハイパーリンク" xfId="623" builtinId="8" hidden="1"/>
    <cellStyle name="ハイパーリンク" xfId="625" builtinId="8" hidden="1"/>
    <cellStyle name="ハイパーリンク" xfId="627" builtinId="8" hidden="1"/>
    <cellStyle name="ハイパーリンク" xfId="629" builtinId="8" hidden="1"/>
    <cellStyle name="ハイパーリンク" xfId="631" builtinId="8" hidden="1"/>
    <cellStyle name="ハイパーリンク" xfId="633" builtinId="8" hidden="1"/>
    <cellStyle name="ハイパーリンク" xfId="635" builtinId="8" hidden="1"/>
    <cellStyle name="ハイパーリンク" xfId="637" builtinId="8" hidden="1"/>
    <cellStyle name="ハイパーリンク" xfId="639" builtinId="8" hidden="1"/>
    <cellStyle name="ハイパーリンク" xfId="641" builtinId="8" hidden="1"/>
    <cellStyle name="ハイパーリンク" xfId="643" builtinId="8" hidden="1"/>
    <cellStyle name="ハイパーリンク" xfId="645" builtinId="8" hidden="1"/>
    <cellStyle name="ハイパーリンク" xfId="647" builtinId="8" hidden="1"/>
    <cellStyle name="ハイパーリンク" xfId="649" builtinId="8" hidden="1"/>
    <cellStyle name="ハイパーリンク" xfId="651" builtinId="8" hidden="1"/>
    <cellStyle name="ハイパーリンク" xfId="653" builtinId="8" hidden="1"/>
    <cellStyle name="ハイパーリンク" xfId="655" builtinId="8" hidden="1"/>
    <cellStyle name="ハイパーリンク" xfId="657" builtinId="8" hidden="1"/>
    <cellStyle name="ハイパーリンク" xfId="659" builtinId="8" hidden="1"/>
    <cellStyle name="ハイパーリンク" xfId="661" builtinId="8" hidden="1"/>
    <cellStyle name="ハイパーリンク" xfId="663" builtinId="8" hidden="1"/>
    <cellStyle name="ハイパーリンク" xfId="665" builtinId="8" hidden="1"/>
    <cellStyle name="ハイパーリンク" xfId="667" builtinId="8" hidden="1"/>
    <cellStyle name="ハイパーリンク" xfId="669" builtinId="8" hidden="1"/>
    <cellStyle name="ハイパーリンク" xfId="671" builtinId="8" hidden="1"/>
    <cellStyle name="ハイパーリンク" xfId="673" builtinId="8" hidden="1"/>
    <cellStyle name="ハイパーリンク" xfId="675" builtinId="8" hidden="1"/>
    <cellStyle name="ハイパーリンク" xfId="677" builtinId="8" hidden="1"/>
    <cellStyle name="ハイパーリンク" xfId="679" builtinId="8" hidden="1"/>
    <cellStyle name="ハイパーリンク" xfId="681" builtinId="8" hidden="1"/>
    <cellStyle name="ハイパーリンク" xfId="683" builtinId="8" hidden="1"/>
    <cellStyle name="ハイパーリンク" xfId="685" builtinId="8" hidden="1"/>
    <cellStyle name="ハイパーリンク" xfId="688" builtinId="8" hidden="1"/>
    <cellStyle name="ハイパーリンク" xfId="690" builtinId="8" hidden="1"/>
    <cellStyle name="ハイパーリンク" xfId="692" builtinId="8" hidden="1"/>
    <cellStyle name="ハイパーリンク" xfId="694" builtinId="8" hidden="1"/>
    <cellStyle name="ハイパーリンク" xfId="696" builtinId="8" hidden="1"/>
    <cellStyle name="ハイパーリンク" xfId="698" builtinId="8" hidden="1"/>
    <cellStyle name="ハイパーリンク" xfId="700" builtinId="8" hidden="1"/>
    <cellStyle name="ハイパーリンク" xfId="702" builtinId="8" hidden="1"/>
    <cellStyle name="ハイパーリンク" xfId="704" builtinId="8" hidden="1"/>
    <cellStyle name="ハイパーリンク" xfId="706" builtinId="8" hidden="1"/>
    <cellStyle name="ハイパーリンク" xfId="708" builtinId="8" hidden="1"/>
    <cellStyle name="ハイパーリンク" xfId="710" builtinId="8" hidden="1"/>
    <cellStyle name="ハイパーリンク" xfId="712" builtinId="8" hidden="1"/>
    <cellStyle name="ハイパーリンク" xfId="714" builtinId="8" hidden="1"/>
    <cellStyle name="ハイパーリンク" xfId="716" builtinId="8" hidden="1"/>
    <cellStyle name="ハイパーリンク" xfId="718" builtinId="8" hidden="1"/>
    <cellStyle name="ハイパーリンク" xfId="720" builtinId="8" hidden="1"/>
    <cellStyle name="ハイパーリンク" xfId="722" builtinId="8" hidden="1"/>
    <cellStyle name="ハイパーリンク" xfId="724" builtinId="8" hidden="1"/>
    <cellStyle name="ハイパーリンク" xfId="726" builtinId="8" hidden="1"/>
    <cellStyle name="ハイパーリンク" xfId="728" builtinId="8" hidden="1"/>
    <cellStyle name="ハイパーリンク" xfId="730" builtinId="8" hidden="1"/>
    <cellStyle name="ハイパーリンク" xfId="732" builtinId="8" hidden="1"/>
    <cellStyle name="ハイパーリンク" xfId="734" builtinId="8" hidden="1"/>
    <cellStyle name="ハイパーリンク" xfId="736" builtinId="8" hidden="1"/>
    <cellStyle name="ハイパーリンク" xfId="738" builtinId="8" hidden="1"/>
    <cellStyle name="ハイパーリンク" xfId="740" builtinId="8" hidden="1"/>
    <cellStyle name="ハイパーリンク" xfId="742" builtinId="8" hidden="1"/>
    <cellStyle name="ハイパーリンク" xfId="744" builtinId="8" hidden="1"/>
    <cellStyle name="ハイパーリンク" xfId="746" builtinId="8" hidden="1"/>
    <cellStyle name="ハイパーリンク" xfId="748" builtinId="8" hidden="1"/>
    <cellStyle name="ハイパーリンク" xfId="750" builtinId="8" hidden="1"/>
    <cellStyle name="ハイパーリンク" xfId="752" builtinId="8" hidden="1"/>
    <cellStyle name="ハイパーリンク" xfId="754" builtinId="8" hidden="1"/>
    <cellStyle name="ハイパーリンク" xfId="756" builtinId="8" hidden="1"/>
    <cellStyle name="ハイパーリンク" xfId="758" builtinId="8" hidden="1"/>
    <cellStyle name="ハイパーリンク" xfId="760" builtinId="8" hidden="1"/>
    <cellStyle name="ハイパーリンク" xfId="762" builtinId="8" hidden="1"/>
    <cellStyle name="ハイパーリンク" xfId="764" builtinId="8" hidden="1"/>
    <cellStyle name="ハイパーリンク" xfId="766" builtinId="8" hidden="1"/>
    <cellStyle name="ハイパーリンク" xfId="768" builtinId="8" hidden="1"/>
    <cellStyle name="ハイパーリンク" xfId="770" builtinId="8" hidden="1"/>
    <cellStyle name="ハイパーリンク" xfId="772" builtinId="8" hidden="1"/>
    <cellStyle name="ハイパーリンク" xfId="774" builtinId="8" hidden="1"/>
    <cellStyle name="ハイパーリンク" xfId="776" builtinId="8" hidden="1"/>
    <cellStyle name="ハイパーリンク" xfId="778" builtinId="8" hidden="1"/>
    <cellStyle name="ハイパーリンク" xfId="780" builtinId="8" hidden="1"/>
    <cellStyle name="ハイパーリンク" xfId="782" builtinId="8" hidden="1"/>
    <cellStyle name="ハイパーリンク" xfId="784" builtinId="8" hidden="1"/>
    <cellStyle name="ハイパーリンク" xfId="786" builtinId="8" hidden="1"/>
    <cellStyle name="ハイパーリンク" xfId="788" builtinId="8" hidden="1"/>
    <cellStyle name="ハイパーリンク" xfId="790" builtinId="8" hidden="1"/>
    <cellStyle name="ハイパーリンク" xfId="792" builtinId="8" hidden="1"/>
    <cellStyle name="ハイパーリンク" xfId="794" builtinId="8" hidden="1"/>
    <cellStyle name="ハイパーリンク" xfId="796" builtinId="8" hidden="1"/>
    <cellStyle name="ハイパーリンク" xfId="798" builtinId="8" hidden="1"/>
    <cellStyle name="ハイパーリンク" xfId="800" builtinId="8" hidden="1"/>
    <cellStyle name="ハイパーリンク" xfId="802" builtinId="8" hidden="1"/>
    <cellStyle name="ハイパーリンク" xfId="804" builtinId="8" hidden="1"/>
    <cellStyle name="ハイパーリンク" xfId="806" builtinId="8" hidden="1"/>
    <cellStyle name="ハイパーリンク" xfId="808" builtinId="8" hidden="1"/>
    <cellStyle name="ハイパーリンク" xfId="810" builtinId="8" hidden="1"/>
    <cellStyle name="ハイパーリンク" xfId="812" builtinId="8" hidden="1"/>
    <cellStyle name="ハイパーリンク" xfId="814" builtinId="8" hidden="1"/>
    <cellStyle name="ハイパーリンク" xfId="816" builtinId="8" hidden="1"/>
    <cellStyle name="標準" xfId="0" builtinId="0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8" builtinId="9" hidden="1"/>
    <cellStyle name="表示済みのハイパーリンク" xfId="440" builtinId="9" hidden="1"/>
    <cellStyle name="表示済みのハイパーリンク" xfId="442" builtinId="9" hidden="1"/>
    <cellStyle name="表示済みのハイパーリンク" xfId="444" builtinId="9" hidden="1"/>
    <cellStyle name="表示済みのハイパーリンク" xfId="446" builtinId="9" hidden="1"/>
    <cellStyle name="表示済みのハイパーリンク" xfId="448" builtinId="9" hidden="1"/>
    <cellStyle name="表示済みのハイパーリンク" xfId="450" builtinId="9" hidden="1"/>
    <cellStyle name="表示済みのハイパーリンク" xfId="452" builtinId="9" hidden="1"/>
    <cellStyle name="表示済みのハイパーリンク" xfId="454" builtinId="9" hidden="1"/>
    <cellStyle name="表示済みのハイパーリンク" xfId="456" builtinId="9" hidden="1"/>
    <cellStyle name="表示済みのハイパーリンク" xfId="458" builtinId="9" hidden="1"/>
    <cellStyle name="表示済みのハイパーリンク" xfId="460" builtinId="9" hidden="1"/>
    <cellStyle name="表示済みのハイパーリンク" xfId="462" builtinId="9" hidden="1"/>
    <cellStyle name="表示済みのハイパーリンク" xfId="464" builtinId="9" hidden="1"/>
    <cellStyle name="表示済みのハイパーリンク" xfId="466" builtinId="9" hidden="1"/>
    <cellStyle name="表示済みのハイパーリンク" xfId="468" builtinId="9" hidden="1"/>
    <cellStyle name="表示済みのハイパーリンク" xfId="470" builtinId="9" hidden="1"/>
    <cellStyle name="表示済みのハイパーリンク" xfId="472" builtinId="9" hidden="1"/>
    <cellStyle name="表示済みのハイパーリンク" xfId="474" builtinId="9" hidden="1"/>
    <cellStyle name="表示済みのハイパーリンク" xfId="476" builtinId="9" hidden="1"/>
    <cellStyle name="表示済みのハイパーリンク" xfId="478" builtinId="9" hidden="1"/>
    <cellStyle name="表示済みのハイパーリンク" xfId="480" builtinId="9" hidden="1"/>
    <cellStyle name="表示済みのハイパーリンク" xfId="482" builtinId="9" hidden="1"/>
    <cellStyle name="表示済みのハイパーリンク" xfId="484" builtinId="9" hidden="1"/>
    <cellStyle name="表示済みのハイパーリンク" xfId="486" builtinId="9" hidden="1"/>
    <cellStyle name="表示済みのハイパーリンク" xfId="488" builtinId="9" hidden="1"/>
    <cellStyle name="表示済みのハイパーリンク" xfId="490" builtinId="9" hidden="1"/>
    <cellStyle name="表示済みのハイパーリンク" xfId="492" builtinId="9" hidden="1"/>
    <cellStyle name="表示済みのハイパーリンク" xfId="494" builtinId="9" hidden="1"/>
    <cellStyle name="表示済みのハイパーリンク" xfId="496" builtinId="9" hidden="1"/>
    <cellStyle name="表示済みのハイパーリンク" xfId="498" builtinId="9" hidden="1"/>
    <cellStyle name="表示済みのハイパーリンク" xfId="500" builtinId="9" hidden="1"/>
    <cellStyle name="表示済みのハイパーリンク" xfId="502" builtinId="9" hidden="1"/>
    <cellStyle name="表示済みのハイパーリンク" xfId="504" builtinId="9" hidden="1"/>
    <cellStyle name="表示済みのハイパーリンク" xfId="506" builtinId="9" hidden="1"/>
    <cellStyle name="表示済みのハイパーリンク" xfId="508" builtinId="9" hidden="1"/>
    <cellStyle name="表示済みのハイパーリンク" xfId="510" builtinId="9" hidden="1"/>
    <cellStyle name="表示済みのハイパーリンク" xfId="512" builtinId="9" hidden="1"/>
    <cellStyle name="表示済みのハイパーリンク" xfId="514" builtinId="9" hidden="1"/>
    <cellStyle name="表示済みのハイパーリンク" xfId="516" builtinId="9" hidden="1"/>
    <cellStyle name="表示済みのハイパーリンク" xfId="518" builtinId="9" hidden="1"/>
    <cellStyle name="表示済みのハイパーリンク" xfId="520" builtinId="9" hidden="1"/>
    <cellStyle name="表示済みのハイパーリンク" xfId="522" builtinId="9" hidden="1"/>
    <cellStyle name="表示済みのハイパーリンク" xfId="524" builtinId="9" hidden="1"/>
    <cellStyle name="表示済みのハイパーリンク" xfId="526" builtinId="9" hidden="1"/>
    <cellStyle name="表示済みのハイパーリンク" xfId="528" builtinId="9" hidden="1"/>
    <cellStyle name="表示済みのハイパーリンク" xfId="530" builtinId="9" hidden="1"/>
    <cellStyle name="表示済みのハイパーリンク" xfId="532" builtinId="9" hidden="1"/>
    <cellStyle name="表示済みのハイパーリンク" xfId="534" builtinId="9" hidden="1"/>
    <cellStyle name="表示済みのハイパーリンク" xfId="536" builtinId="9" hidden="1"/>
    <cellStyle name="表示済みのハイパーリンク" xfId="538" builtinId="9" hidden="1"/>
    <cellStyle name="表示済みのハイパーリンク" xfId="540" builtinId="9" hidden="1"/>
    <cellStyle name="表示済みのハイパーリンク" xfId="542" builtinId="9" hidden="1"/>
    <cellStyle name="表示済みのハイパーリンク" xfId="544" builtinId="9" hidden="1"/>
    <cellStyle name="表示済みのハイパーリンク" xfId="546" builtinId="9" hidden="1"/>
    <cellStyle name="表示済みのハイパーリンク" xfId="548" builtinId="9" hidden="1"/>
    <cellStyle name="表示済みのハイパーリンク" xfId="550" builtinId="9" hidden="1"/>
    <cellStyle name="表示済みのハイパーリンク" xfId="552" builtinId="9" hidden="1"/>
    <cellStyle name="表示済みのハイパーリンク" xfId="554" builtinId="9" hidden="1"/>
    <cellStyle name="表示済みのハイパーリンク" xfId="556" builtinId="9" hidden="1"/>
    <cellStyle name="表示済みのハイパーリンク" xfId="558" builtinId="9" hidden="1"/>
    <cellStyle name="表示済みのハイパーリンク" xfId="560" builtinId="9" hidden="1"/>
    <cellStyle name="表示済みのハイパーリンク" xfId="562" builtinId="9" hidden="1"/>
    <cellStyle name="表示済みのハイパーリンク" xfId="564" builtinId="9" hidden="1"/>
    <cellStyle name="表示済みのハイパーリンク" xfId="566" builtinId="9" hidden="1"/>
    <cellStyle name="表示済みのハイパーリンク" xfId="568" builtinId="9" hidden="1"/>
    <cellStyle name="表示済みのハイパーリンク" xfId="570" builtinId="9" hidden="1"/>
    <cellStyle name="表示済みのハイパーリンク" xfId="572" builtinId="9" hidden="1"/>
    <cellStyle name="表示済みのハイパーリンク" xfId="574" builtinId="9" hidden="1"/>
    <cellStyle name="表示済みのハイパーリンク" xfId="576" builtinId="9" hidden="1"/>
    <cellStyle name="表示済みのハイパーリンク" xfId="578" builtinId="9" hidden="1"/>
    <cellStyle name="表示済みのハイパーリンク" xfId="580" builtinId="9" hidden="1"/>
    <cellStyle name="表示済みのハイパーリンク" xfId="582" builtinId="9" hidden="1"/>
    <cellStyle name="表示済みのハイパーリンク" xfId="584" builtinId="9" hidden="1"/>
    <cellStyle name="表示済みのハイパーリンク" xfId="586" builtinId="9" hidden="1"/>
    <cellStyle name="表示済みのハイパーリンク" xfId="588" builtinId="9" hidden="1"/>
    <cellStyle name="表示済みのハイパーリンク" xfId="590" builtinId="9" hidden="1"/>
    <cellStyle name="表示済みのハイパーリンク" xfId="592" builtinId="9" hidden="1"/>
    <cellStyle name="表示済みのハイパーリンク" xfId="594" builtinId="9" hidden="1"/>
    <cellStyle name="表示済みのハイパーリンク" xfId="596" builtinId="9" hidden="1"/>
    <cellStyle name="表示済みのハイパーリンク" xfId="598" builtinId="9" hidden="1"/>
    <cellStyle name="表示済みのハイパーリンク" xfId="600" builtinId="9" hidden="1"/>
    <cellStyle name="表示済みのハイパーリンク" xfId="602" builtinId="9" hidden="1"/>
    <cellStyle name="表示済みのハイパーリンク" xfId="604" builtinId="9" hidden="1"/>
    <cellStyle name="表示済みのハイパーリンク" xfId="606" builtinId="9" hidden="1"/>
    <cellStyle name="表示済みのハイパーリンク" xfId="608" builtinId="9" hidden="1"/>
    <cellStyle name="表示済みのハイパーリンク" xfId="610" builtinId="9" hidden="1"/>
    <cellStyle name="表示済みのハイパーリンク" xfId="612" builtinId="9" hidden="1"/>
    <cellStyle name="表示済みのハイパーリンク" xfId="614" builtinId="9" hidden="1"/>
    <cellStyle name="表示済みのハイパーリンク" xfId="616" builtinId="9" hidden="1"/>
    <cellStyle name="表示済みのハイパーリンク" xfId="618" builtinId="9" hidden="1"/>
    <cellStyle name="表示済みのハイパーリンク" xfId="620" builtinId="9" hidden="1"/>
    <cellStyle name="表示済みのハイパーリンク" xfId="622" builtinId="9" hidden="1"/>
    <cellStyle name="表示済みのハイパーリンク" xfId="624" builtinId="9" hidden="1"/>
    <cellStyle name="表示済みのハイパーリンク" xfId="626" builtinId="9" hidden="1"/>
    <cellStyle name="表示済みのハイパーリンク" xfId="628" builtinId="9" hidden="1"/>
    <cellStyle name="表示済みのハイパーリンク" xfId="630" builtinId="9" hidden="1"/>
    <cellStyle name="表示済みのハイパーリンク" xfId="632" builtinId="9" hidden="1"/>
    <cellStyle name="表示済みのハイパーリンク" xfId="634" builtinId="9" hidden="1"/>
    <cellStyle name="表示済みのハイパーリンク" xfId="636" builtinId="9" hidden="1"/>
    <cellStyle name="表示済みのハイパーリンク" xfId="638" builtinId="9" hidden="1"/>
    <cellStyle name="表示済みのハイパーリンク" xfId="640" builtinId="9" hidden="1"/>
    <cellStyle name="表示済みのハイパーリンク" xfId="642" builtinId="9" hidden="1"/>
    <cellStyle name="表示済みのハイパーリンク" xfId="644" builtinId="9" hidden="1"/>
    <cellStyle name="表示済みのハイパーリンク" xfId="646" builtinId="9" hidden="1"/>
    <cellStyle name="表示済みのハイパーリンク" xfId="648" builtinId="9" hidden="1"/>
    <cellStyle name="表示済みのハイパーリンク" xfId="650" builtinId="9" hidden="1"/>
    <cellStyle name="表示済みのハイパーリンク" xfId="652" builtinId="9" hidden="1"/>
    <cellStyle name="表示済みのハイパーリンク" xfId="654" builtinId="9" hidden="1"/>
    <cellStyle name="表示済みのハイパーリンク" xfId="656" builtinId="9" hidden="1"/>
    <cellStyle name="表示済みのハイパーリンク" xfId="658" builtinId="9" hidden="1"/>
    <cellStyle name="表示済みのハイパーリンク" xfId="660" builtinId="9" hidden="1"/>
    <cellStyle name="表示済みのハイパーリンク" xfId="662" builtinId="9" hidden="1"/>
    <cellStyle name="表示済みのハイパーリンク" xfId="664" builtinId="9" hidden="1"/>
    <cellStyle name="表示済みのハイパーリンク" xfId="666" builtinId="9" hidden="1"/>
    <cellStyle name="表示済みのハイパーリンク" xfId="668" builtinId="9" hidden="1"/>
    <cellStyle name="表示済みのハイパーリンク" xfId="670" builtinId="9" hidden="1"/>
    <cellStyle name="表示済みのハイパーリンク" xfId="672" builtinId="9" hidden="1"/>
    <cellStyle name="表示済みのハイパーリンク" xfId="674" builtinId="9" hidden="1"/>
    <cellStyle name="表示済みのハイパーリンク" xfId="676" builtinId="9" hidden="1"/>
    <cellStyle name="表示済みのハイパーリンク" xfId="678" builtinId="9" hidden="1"/>
    <cellStyle name="表示済みのハイパーリンク" xfId="680" builtinId="9" hidden="1"/>
    <cellStyle name="表示済みのハイパーリンク" xfId="682" builtinId="9" hidden="1"/>
    <cellStyle name="表示済みのハイパーリンク" xfId="684" builtinId="9" hidden="1"/>
    <cellStyle name="表示済みのハイパーリンク" xfId="686" builtinId="9" hidden="1"/>
    <cellStyle name="表示済みのハイパーリンク" xfId="689" builtinId="9" hidden="1"/>
    <cellStyle name="表示済みのハイパーリンク" xfId="691" builtinId="9" hidden="1"/>
    <cellStyle name="表示済みのハイパーリンク" xfId="693" builtinId="9" hidden="1"/>
    <cellStyle name="表示済みのハイパーリンク" xfId="695" builtinId="9" hidden="1"/>
    <cellStyle name="表示済みのハイパーリンク" xfId="697" builtinId="9" hidden="1"/>
    <cellStyle name="表示済みのハイパーリンク" xfId="699" builtinId="9" hidden="1"/>
    <cellStyle name="表示済みのハイパーリンク" xfId="701" builtinId="9" hidden="1"/>
    <cellStyle name="表示済みのハイパーリンク" xfId="703" builtinId="9" hidden="1"/>
    <cellStyle name="表示済みのハイパーリンク" xfId="705" builtinId="9" hidden="1"/>
    <cellStyle name="表示済みのハイパーリンク" xfId="707" builtinId="9" hidden="1"/>
    <cellStyle name="表示済みのハイパーリンク" xfId="709" builtinId="9" hidden="1"/>
    <cellStyle name="表示済みのハイパーリンク" xfId="711" builtinId="9" hidden="1"/>
    <cellStyle name="表示済みのハイパーリンク" xfId="713" builtinId="9" hidden="1"/>
    <cellStyle name="表示済みのハイパーリンク" xfId="715" builtinId="9" hidden="1"/>
    <cellStyle name="表示済みのハイパーリンク" xfId="717" builtinId="9" hidden="1"/>
    <cellStyle name="表示済みのハイパーリンク" xfId="719" builtinId="9" hidden="1"/>
    <cellStyle name="表示済みのハイパーリンク" xfId="721" builtinId="9" hidden="1"/>
    <cellStyle name="表示済みのハイパーリンク" xfId="723" builtinId="9" hidden="1"/>
    <cellStyle name="表示済みのハイパーリンク" xfId="725" builtinId="9" hidden="1"/>
    <cellStyle name="表示済みのハイパーリンク" xfId="727" builtinId="9" hidden="1"/>
    <cellStyle name="表示済みのハイパーリンク" xfId="729" builtinId="9" hidden="1"/>
    <cellStyle name="表示済みのハイパーリンク" xfId="731" builtinId="9" hidden="1"/>
    <cellStyle name="表示済みのハイパーリンク" xfId="733" builtinId="9" hidden="1"/>
    <cellStyle name="表示済みのハイパーリンク" xfId="735" builtinId="9" hidden="1"/>
    <cellStyle name="表示済みのハイパーリンク" xfId="737" builtinId="9" hidden="1"/>
    <cellStyle name="表示済みのハイパーリンク" xfId="739" builtinId="9" hidden="1"/>
    <cellStyle name="表示済みのハイパーリンク" xfId="741" builtinId="9" hidden="1"/>
    <cellStyle name="表示済みのハイパーリンク" xfId="743" builtinId="9" hidden="1"/>
    <cellStyle name="表示済みのハイパーリンク" xfId="745" builtinId="9" hidden="1"/>
    <cellStyle name="表示済みのハイパーリンク" xfId="747" builtinId="9" hidden="1"/>
    <cellStyle name="表示済みのハイパーリンク" xfId="749" builtinId="9" hidden="1"/>
    <cellStyle name="表示済みのハイパーリンク" xfId="751" builtinId="9" hidden="1"/>
    <cellStyle name="表示済みのハイパーリンク" xfId="753" builtinId="9" hidden="1"/>
    <cellStyle name="表示済みのハイパーリンク" xfId="755" builtinId="9" hidden="1"/>
    <cellStyle name="表示済みのハイパーリンク" xfId="757" builtinId="9" hidden="1"/>
    <cellStyle name="表示済みのハイパーリンク" xfId="759" builtinId="9" hidden="1"/>
    <cellStyle name="表示済みのハイパーリンク" xfId="761" builtinId="9" hidden="1"/>
    <cellStyle name="表示済みのハイパーリンク" xfId="763" builtinId="9" hidden="1"/>
    <cellStyle name="表示済みのハイパーリンク" xfId="765" builtinId="9" hidden="1"/>
    <cellStyle name="表示済みのハイパーリンク" xfId="767" builtinId="9" hidden="1"/>
    <cellStyle name="表示済みのハイパーリンク" xfId="769" builtinId="9" hidden="1"/>
    <cellStyle name="表示済みのハイパーリンク" xfId="771" builtinId="9" hidden="1"/>
    <cellStyle name="表示済みのハイパーリンク" xfId="773" builtinId="9" hidden="1"/>
    <cellStyle name="表示済みのハイパーリンク" xfId="775" builtinId="9" hidden="1"/>
    <cellStyle name="表示済みのハイパーリンク" xfId="777" builtinId="9" hidden="1"/>
    <cellStyle name="表示済みのハイパーリンク" xfId="779" builtinId="9" hidden="1"/>
    <cellStyle name="表示済みのハイパーリンク" xfId="781" builtinId="9" hidden="1"/>
    <cellStyle name="表示済みのハイパーリンク" xfId="783" builtinId="9" hidden="1"/>
    <cellStyle name="表示済みのハイパーリンク" xfId="785" builtinId="9" hidden="1"/>
    <cellStyle name="表示済みのハイパーリンク" xfId="787" builtinId="9" hidden="1"/>
    <cellStyle name="表示済みのハイパーリンク" xfId="789" builtinId="9" hidden="1"/>
    <cellStyle name="表示済みのハイパーリンク" xfId="791" builtinId="9" hidden="1"/>
    <cellStyle name="表示済みのハイパーリンク" xfId="793" builtinId="9" hidden="1"/>
    <cellStyle name="表示済みのハイパーリンク" xfId="795" builtinId="9" hidden="1"/>
    <cellStyle name="表示済みのハイパーリンク" xfId="797" builtinId="9" hidden="1"/>
    <cellStyle name="表示済みのハイパーリンク" xfId="799" builtinId="9" hidden="1"/>
    <cellStyle name="表示済みのハイパーリンク" xfId="801" builtinId="9" hidden="1"/>
    <cellStyle name="表示済みのハイパーリンク" xfId="803" builtinId="9" hidden="1"/>
    <cellStyle name="表示済みのハイパーリンク" xfId="805" builtinId="9" hidden="1"/>
    <cellStyle name="表示済みのハイパーリンク" xfId="807" builtinId="9" hidden="1"/>
    <cellStyle name="表示済みのハイパーリンク" xfId="809" builtinId="9" hidden="1"/>
    <cellStyle name="表示済みのハイパーリンク" xfId="811" builtinId="9" hidden="1"/>
    <cellStyle name="表示済みのハイパーリンク" xfId="813" builtinId="9" hidden="1"/>
    <cellStyle name="表示済みのハイパーリンク" xfId="815" builtinId="9" hidden="1"/>
    <cellStyle name="表示済みのハイパーリンク" xfId="817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E9"/>
  <sheetViews>
    <sheetView workbookViewId="0">
      <selection activeCell="E3" sqref="E3"/>
    </sheetView>
  </sheetViews>
  <sheetFormatPr baseColWidth="12" defaultRowHeight="18" x14ac:dyDescent="0"/>
  <cols>
    <col min="1" max="1" width="2.5" bestFit="1" customWidth="1"/>
  </cols>
  <sheetData>
    <row r="1" spans="1:5">
      <c r="B1" t="s">
        <v>15</v>
      </c>
      <c r="C1" t="s">
        <v>16</v>
      </c>
      <c r="D1" t="s">
        <v>17</v>
      </c>
      <c r="E1" t="s">
        <v>18</v>
      </c>
    </row>
    <row r="2" spans="1:5">
      <c r="A2">
        <v>1</v>
      </c>
      <c r="B2" s="13" t="s">
        <v>0</v>
      </c>
      <c r="C2" t="s">
        <v>2</v>
      </c>
    </row>
    <row r="3" spans="1:5">
      <c r="A3">
        <v>2</v>
      </c>
      <c r="B3" t="s">
        <v>1</v>
      </c>
      <c r="C3" t="s">
        <v>3</v>
      </c>
      <c r="D3" s="13" t="s">
        <v>0</v>
      </c>
      <c r="E3" t="s">
        <v>4</v>
      </c>
    </row>
    <row r="4" spans="1:5">
      <c r="A4">
        <v>3</v>
      </c>
      <c r="B4" t="s">
        <v>1</v>
      </c>
      <c r="C4" t="s">
        <v>3</v>
      </c>
      <c r="D4" s="13" t="s">
        <v>0</v>
      </c>
      <c r="E4" t="s">
        <v>2</v>
      </c>
    </row>
    <row r="5" spans="1:5">
      <c r="A5">
        <v>4</v>
      </c>
      <c r="B5" s="13" t="s">
        <v>0</v>
      </c>
      <c r="C5" t="s">
        <v>2</v>
      </c>
    </row>
    <row r="6" spans="1:5">
      <c r="A6">
        <v>5</v>
      </c>
      <c r="B6" t="s">
        <v>0</v>
      </c>
      <c r="C6" t="s">
        <v>4</v>
      </c>
    </row>
    <row r="7" spans="1:5">
      <c r="A7">
        <v>6</v>
      </c>
      <c r="B7" s="13" t="s">
        <v>4</v>
      </c>
      <c r="C7" t="s">
        <v>2</v>
      </c>
    </row>
    <row r="8" spans="1:5">
      <c r="A8">
        <v>7</v>
      </c>
      <c r="B8" s="13" t="s">
        <v>0</v>
      </c>
      <c r="C8" t="s">
        <v>2</v>
      </c>
    </row>
    <row r="9" spans="1:5">
      <c r="A9">
        <v>8</v>
      </c>
      <c r="B9" t="s">
        <v>3</v>
      </c>
      <c r="C9" s="13" t="s">
        <v>0</v>
      </c>
      <c r="D9" t="s">
        <v>4</v>
      </c>
      <c r="E9" t="s">
        <v>2</v>
      </c>
    </row>
  </sheetData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G12"/>
  <sheetViews>
    <sheetView workbookViewId="0">
      <selection activeCell="G2" sqref="G2"/>
    </sheetView>
  </sheetViews>
  <sheetFormatPr baseColWidth="12" defaultRowHeight="18" x14ac:dyDescent="0"/>
  <cols>
    <col min="1" max="1" width="2.5" bestFit="1" customWidth="1"/>
  </cols>
  <sheetData>
    <row r="1" spans="1:7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118</v>
      </c>
    </row>
    <row r="2" spans="1:7">
      <c r="A2">
        <v>1</v>
      </c>
      <c r="B2" t="s">
        <v>3</v>
      </c>
      <c r="C2" t="s">
        <v>0</v>
      </c>
      <c r="D2" t="s">
        <v>2</v>
      </c>
    </row>
    <row r="3" spans="1:7">
      <c r="A3">
        <v>2</v>
      </c>
      <c r="B3" t="s">
        <v>0</v>
      </c>
      <c r="C3" t="s">
        <v>1</v>
      </c>
      <c r="D3" t="s">
        <v>3</v>
      </c>
      <c r="E3" t="s">
        <v>0</v>
      </c>
      <c r="F3" t="s">
        <v>4</v>
      </c>
      <c r="G3" t="s">
        <v>0</v>
      </c>
    </row>
    <row r="4" spans="1:7">
      <c r="A4">
        <v>3</v>
      </c>
      <c r="B4" t="s">
        <v>0</v>
      </c>
      <c r="C4" t="s">
        <v>4</v>
      </c>
      <c r="D4" t="s">
        <v>1</v>
      </c>
      <c r="E4" t="s">
        <v>3</v>
      </c>
      <c r="F4" t="s">
        <v>0</v>
      </c>
      <c r="G4" t="s">
        <v>2</v>
      </c>
    </row>
    <row r="5" spans="1:7">
      <c r="A5">
        <v>4</v>
      </c>
      <c r="B5" t="s">
        <v>4</v>
      </c>
      <c r="C5" t="s">
        <v>0</v>
      </c>
      <c r="D5" t="s">
        <v>2</v>
      </c>
    </row>
    <row r="6" spans="1:7">
      <c r="A6">
        <v>5</v>
      </c>
      <c r="B6" t="s">
        <v>4</v>
      </c>
      <c r="C6" t="s">
        <v>0</v>
      </c>
      <c r="D6" t="s">
        <v>1</v>
      </c>
    </row>
    <row r="7" spans="1:7">
      <c r="A7">
        <v>6</v>
      </c>
      <c r="B7" t="s">
        <v>0</v>
      </c>
      <c r="C7" t="s">
        <v>4</v>
      </c>
      <c r="D7" t="s">
        <v>3</v>
      </c>
      <c r="E7" t="s">
        <v>0</v>
      </c>
    </row>
    <row r="8" spans="1:7">
      <c r="A8">
        <v>7</v>
      </c>
      <c r="B8" t="s">
        <v>0</v>
      </c>
      <c r="C8" t="s">
        <v>3</v>
      </c>
      <c r="D8" t="s">
        <v>1</v>
      </c>
      <c r="E8" t="s">
        <v>0</v>
      </c>
    </row>
    <row r="9" spans="1:7">
      <c r="A9">
        <v>8</v>
      </c>
      <c r="B9" t="s">
        <v>0</v>
      </c>
      <c r="C9" t="s">
        <v>1</v>
      </c>
      <c r="D9" t="s">
        <v>3</v>
      </c>
      <c r="E9" t="s">
        <v>0</v>
      </c>
      <c r="F9" t="s">
        <v>4</v>
      </c>
      <c r="G9" t="s">
        <v>2</v>
      </c>
    </row>
    <row r="10" spans="1:7">
      <c r="B10" s="13"/>
    </row>
    <row r="11" spans="1:7">
      <c r="B11" s="13"/>
    </row>
    <row r="12" spans="1:7">
      <c r="B12" s="13"/>
    </row>
  </sheetData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4" sqref="C4"/>
    </sheetView>
  </sheetViews>
  <sheetFormatPr baseColWidth="12" defaultRowHeight="18" x14ac:dyDescent="0"/>
  <cols>
    <col min="1" max="1" width="6.33203125" bestFit="1" customWidth="1"/>
    <col min="2" max="2" width="8.5" bestFit="1" customWidth="1"/>
    <col min="3" max="6" width="6.5" bestFit="1" customWidth="1"/>
    <col min="7" max="7" width="4.83203125" bestFit="1" customWidth="1"/>
    <col min="8" max="8" width="8.5" bestFit="1" customWidth="1"/>
    <col min="9" max="9" width="6.33203125" bestFit="1" customWidth="1"/>
    <col min="10" max="10" width="6.1640625" bestFit="1" customWidth="1"/>
    <col min="11" max="11" width="7.5" bestFit="1" customWidth="1"/>
    <col min="12" max="12" width="16.5" bestFit="1" customWidth="1"/>
    <col min="13" max="13" width="6.5" customWidth="1"/>
    <col min="14" max="15" width="8.5" bestFit="1" customWidth="1"/>
    <col min="16" max="16" width="7.83203125" bestFit="1" customWidth="1"/>
    <col min="17" max="17" width="10.5" bestFit="1" customWidth="1"/>
  </cols>
  <sheetData>
    <row r="1" spans="1:12">
      <c r="B1" s="28"/>
      <c r="C1" s="28"/>
      <c r="D1" s="28"/>
      <c r="E1" s="28"/>
      <c r="F1" s="28"/>
      <c r="G1" s="28"/>
    </row>
    <row r="3" spans="1:12">
      <c r="A3" s="26" t="s">
        <v>64</v>
      </c>
      <c r="B3" s="3" t="s">
        <v>9</v>
      </c>
      <c r="C3" s="3" t="s">
        <v>5</v>
      </c>
      <c r="D3" s="3" t="s">
        <v>6</v>
      </c>
      <c r="E3" s="3" t="s">
        <v>7</v>
      </c>
      <c r="F3" s="3" t="s">
        <v>8</v>
      </c>
      <c r="G3" s="8" t="s">
        <v>65</v>
      </c>
      <c r="H3" s="2" t="s">
        <v>35</v>
      </c>
      <c r="I3" s="2" t="s">
        <v>21</v>
      </c>
      <c r="J3" s="2" t="s">
        <v>24</v>
      </c>
      <c r="K3" s="2" t="s">
        <v>25</v>
      </c>
      <c r="L3" s="25" t="s">
        <v>117</v>
      </c>
    </row>
  </sheetData>
  <mergeCells count="1">
    <mergeCell ref="B1:G1"/>
  </mergeCells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C33" sqref="C33"/>
    </sheetView>
  </sheetViews>
  <sheetFormatPr baseColWidth="12" defaultRowHeight="18" x14ac:dyDescent="0"/>
  <cols>
    <col min="1" max="1" width="4.5" bestFit="1" customWidth="1"/>
    <col min="6" max="6" width="8.5" bestFit="1" customWidth="1"/>
    <col min="7" max="9" width="6.5" bestFit="1" customWidth="1"/>
    <col min="10" max="10" width="6" bestFit="1" customWidth="1"/>
    <col min="11" max="11" width="8.5" bestFit="1" customWidth="1"/>
    <col min="12" max="12" width="7" bestFit="1" customWidth="1"/>
    <col min="13" max="13" width="6.1640625" bestFit="1" customWidth="1"/>
    <col min="14" max="14" width="7.5" bestFit="1" customWidth="1"/>
    <col min="15" max="15" width="48.33203125" bestFit="1" customWidth="1"/>
  </cols>
  <sheetData>
    <row r="1" spans="1:15">
      <c r="B1" t="s">
        <v>20</v>
      </c>
      <c r="C1">
        <f>1/3</f>
        <v>0.33333333333333331</v>
      </c>
    </row>
    <row r="3" spans="1:15">
      <c r="A3" t="s">
        <v>14</v>
      </c>
      <c r="B3" s="27" t="s">
        <v>11</v>
      </c>
      <c r="C3" s="27"/>
      <c r="D3" s="27"/>
      <c r="E3" s="27"/>
      <c r="F3" s="3" t="s">
        <v>32</v>
      </c>
      <c r="G3" s="3" t="s">
        <v>5</v>
      </c>
      <c r="H3" s="3" t="s">
        <v>6</v>
      </c>
      <c r="I3" s="3" t="s">
        <v>7</v>
      </c>
      <c r="J3" s="8" t="s">
        <v>29</v>
      </c>
      <c r="K3" s="2" t="s">
        <v>35</v>
      </c>
      <c r="L3" s="2" t="s">
        <v>21</v>
      </c>
      <c r="M3" s="2" t="s">
        <v>24</v>
      </c>
      <c r="N3" s="2" t="s">
        <v>25</v>
      </c>
      <c r="O3" s="25" t="s">
        <v>117</v>
      </c>
    </row>
    <row r="4" spans="1:15">
      <c r="A4">
        <v>1</v>
      </c>
      <c r="B4" t="s">
        <v>0</v>
      </c>
      <c r="F4">
        <f t="shared" ref="F4:F30" si="0">SUM(G4:I4)</f>
        <v>7</v>
      </c>
      <c r="G4">
        <v>7</v>
      </c>
      <c r="H4">
        <v>0</v>
      </c>
      <c r="I4">
        <v>0</v>
      </c>
      <c r="J4" s="9">
        <f t="shared" ref="J4:J30" si="1">F4/8</f>
        <v>0.875</v>
      </c>
      <c r="K4" s="4">
        <f t="shared" ref="K4:K30" si="2">(G4+$C$1*H4+($C$1^2)*I4)/F4</f>
        <v>1</v>
      </c>
      <c r="L4" s="4">
        <f>K4</f>
        <v>1</v>
      </c>
      <c r="M4" s="4"/>
      <c r="O4" t="s">
        <v>38</v>
      </c>
    </row>
    <row r="5" spans="1:15">
      <c r="A5">
        <v>2</v>
      </c>
      <c r="B5" t="s">
        <v>1</v>
      </c>
      <c r="F5">
        <f t="shared" si="0"/>
        <v>2</v>
      </c>
      <c r="G5">
        <v>2</v>
      </c>
      <c r="H5">
        <v>0</v>
      </c>
      <c r="I5">
        <v>0</v>
      </c>
      <c r="J5" s="9">
        <f t="shared" si="1"/>
        <v>0.25</v>
      </c>
      <c r="K5" s="4">
        <f t="shared" si="2"/>
        <v>1</v>
      </c>
      <c r="L5" s="4">
        <f>K5</f>
        <v>1</v>
      </c>
      <c r="M5" s="4"/>
      <c r="O5" t="s">
        <v>37</v>
      </c>
    </row>
    <row r="6" spans="1:15">
      <c r="A6">
        <v>3</v>
      </c>
      <c r="B6" t="s">
        <v>2</v>
      </c>
      <c r="F6">
        <f t="shared" si="0"/>
        <v>6</v>
      </c>
      <c r="G6">
        <v>6</v>
      </c>
      <c r="H6">
        <v>0</v>
      </c>
      <c r="I6">
        <v>0</v>
      </c>
      <c r="J6" s="9">
        <f t="shared" si="1"/>
        <v>0.75</v>
      </c>
      <c r="K6" s="4">
        <f t="shared" si="2"/>
        <v>1</v>
      </c>
      <c r="L6" s="4">
        <f>K6</f>
        <v>1</v>
      </c>
      <c r="M6" s="4"/>
      <c r="O6" t="s">
        <v>41</v>
      </c>
    </row>
    <row r="7" spans="1:15">
      <c r="A7">
        <v>4</v>
      </c>
      <c r="B7" t="s">
        <v>3</v>
      </c>
      <c r="F7">
        <f t="shared" si="0"/>
        <v>3</v>
      </c>
      <c r="G7">
        <v>3</v>
      </c>
      <c r="H7">
        <v>0</v>
      </c>
      <c r="I7">
        <v>0</v>
      </c>
      <c r="J7" s="9">
        <f t="shared" si="1"/>
        <v>0.375</v>
      </c>
      <c r="K7" s="4">
        <f t="shared" si="2"/>
        <v>1</v>
      </c>
      <c r="L7" s="4">
        <f>K7</f>
        <v>1</v>
      </c>
      <c r="M7" s="4"/>
      <c r="O7" t="s">
        <v>40</v>
      </c>
    </row>
    <row r="8" spans="1:15">
      <c r="A8">
        <v>5</v>
      </c>
      <c r="B8" t="s">
        <v>4</v>
      </c>
      <c r="F8">
        <f t="shared" si="0"/>
        <v>4</v>
      </c>
      <c r="G8">
        <v>4</v>
      </c>
      <c r="H8">
        <v>0</v>
      </c>
      <c r="I8">
        <v>0</v>
      </c>
      <c r="J8" s="9">
        <f t="shared" si="1"/>
        <v>0.5</v>
      </c>
      <c r="K8" s="4">
        <f t="shared" si="2"/>
        <v>1</v>
      </c>
      <c r="L8" s="4">
        <f>K8</f>
        <v>1</v>
      </c>
      <c r="M8" s="4"/>
      <c r="O8" t="s">
        <v>39</v>
      </c>
    </row>
    <row r="9" spans="1:15">
      <c r="A9">
        <v>6</v>
      </c>
      <c r="B9" t="s">
        <v>0</v>
      </c>
      <c r="C9" t="s">
        <v>2</v>
      </c>
      <c r="F9">
        <f t="shared" si="0"/>
        <v>5</v>
      </c>
      <c r="G9">
        <v>4</v>
      </c>
      <c r="H9">
        <v>1</v>
      </c>
      <c r="I9">
        <v>0</v>
      </c>
      <c r="J9" s="9">
        <f>F9/8</f>
        <v>0.625</v>
      </c>
      <c r="K9" s="4">
        <f>(G9+$C$1*H9+($C$1^2)*I9)/F9</f>
        <v>0.86666666666666659</v>
      </c>
      <c r="L9" s="4">
        <f>K9*(L4+L6)</f>
        <v>1.7333333333333332</v>
      </c>
      <c r="M9" s="4">
        <f t="shared" ref="M9:M30" si="3">L9*J9</f>
        <v>1.0833333333333333</v>
      </c>
      <c r="N9">
        <f t="shared" ref="N9:N30" si="4">RANK(M9,$M$9:$M$30)</f>
        <v>3</v>
      </c>
      <c r="O9" t="s">
        <v>44</v>
      </c>
    </row>
    <row r="10" spans="1:15">
      <c r="A10">
        <v>7</v>
      </c>
      <c r="B10" t="s">
        <v>0</v>
      </c>
      <c r="C10" t="s">
        <v>4</v>
      </c>
      <c r="F10">
        <f t="shared" si="0"/>
        <v>3</v>
      </c>
      <c r="G10">
        <v>3</v>
      </c>
      <c r="H10">
        <v>0</v>
      </c>
      <c r="I10">
        <v>0</v>
      </c>
      <c r="J10" s="9">
        <f t="shared" si="1"/>
        <v>0.375</v>
      </c>
      <c r="K10" s="4">
        <f t="shared" si="2"/>
        <v>1</v>
      </c>
      <c r="L10" s="10">
        <f>K10*(L4+L8)</f>
        <v>2</v>
      </c>
      <c r="M10" s="4">
        <f t="shared" si="3"/>
        <v>0.75</v>
      </c>
      <c r="N10">
        <f t="shared" si="4"/>
        <v>7</v>
      </c>
      <c r="O10" t="s">
        <v>49</v>
      </c>
    </row>
    <row r="11" spans="1:15">
      <c r="A11">
        <v>8</v>
      </c>
      <c r="B11" t="s">
        <v>1</v>
      </c>
      <c r="C11" t="s">
        <v>0</v>
      </c>
      <c r="F11">
        <f t="shared" si="0"/>
        <v>2</v>
      </c>
      <c r="G11">
        <v>0</v>
      </c>
      <c r="H11">
        <v>2</v>
      </c>
      <c r="I11">
        <v>0</v>
      </c>
      <c r="J11" s="9">
        <f t="shared" si="1"/>
        <v>0.25</v>
      </c>
      <c r="K11" s="4">
        <f t="shared" si="2"/>
        <v>0.33333333333333331</v>
      </c>
      <c r="L11" s="4">
        <f>K11*(L5+L4)</f>
        <v>0.66666666666666663</v>
      </c>
      <c r="M11" s="4">
        <f t="shared" si="3"/>
        <v>0.16666666666666666</v>
      </c>
      <c r="N11">
        <f t="shared" si="4"/>
        <v>13</v>
      </c>
      <c r="O11" t="s">
        <v>43</v>
      </c>
    </row>
    <row r="12" spans="1:15">
      <c r="A12">
        <v>9</v>
      </c>
      <c r="B12" t="s">
        <v>1</v>
      </c>
      <c r="C12" t="s">
        <v>3</v>
      </c>
      <c r="F12">
        <f t="shared" si="0"/>
        <v>2</v>
      </c>
      <c r="G12">
        <v>2</v>
      </c>
      <c r="H12">
        <v>0</v>
      </c>
      <c r="I12">
        <v>0</v>
      </c>
      <c r="J12" s="9">
        <f t="shared" si="1"/>
        <v>0.25</v>
      </c>
      <c r="K12" s="4">
        <f t="shared" si="2"/>
        <v>1</v>
      </c>
      <c r="L12" s="10">
        <f>K12*(L5+L7)</f>
        <v>2</v>
      </c>
      <c r="M12" s="4">
        <f t="shared" si="3"/>
        <v>0.5</v>
      </c>
      <c r="N12">
        <f t="shared" si="4"/>
        <v>11</v>
      </c>
      <c r="O12" t="s">
        <v>45</v>
      </c>
    </row>
    <row r="13" spans="1:15">
      <c r="A13">
        <v>10</v>
      </c>
      <c r="B13" t="s">
        <v>1</v>
      </c>
      <c r="C13" t="s">
        <v>4</v>
      </c>
      <c r="F13">
        <f t="shared" si="0"/>
        <v>1</v>
      </c>
      <c r="G13">
        <v>0</v>
      </c>
      <c r="H13">
        <v>0</v>
      </c>
      <c r="I13">
        <v>1</v>
      </c>
      <c r="J13" s="19">
        <f t="shared" si="1"/>
        <v>0.125</v>
      </c>
      <c r="K13" s="4">
        <f t="shared" si="2"/>
        <v>0.1111111111111111</v>
      </c>
      <c r="L13" s="4">
        <f>K13*(L5+L8)</f>
        <v>0.22222222222222221</v>
      </c>
      <c r="M13" s="4">
        <f t="shared" si="3"/>
        <v>2.7777777777777776E-2</v>
      </c>
      <c r="N13">
        <f t="shared" si="4"/>
        <v>21</v>
      </c>
      <c r="O13" t="s">
        <v>46</v>
      </c>
    </row>
    <row r="14" spans="1:15">
      <c r="A14">
        <v>11</v>
      </c>
      <c r="B14" t="s">
        <v>1</v>
      </c>
      <c r="C14" t="s">
        <v>2</v>
      </c>
      <c r="F14">
        <f t="shared" si="0"/>
        <v>1</v>
      </c>
      <c r="G14">
        <v>0</v>
      </c>
      <c r="H14">
        <v>0</v>
      </c>
      <c r="I14">
        <v>1</v>
      </c>
      <c r="J14" s="19">
        <f t="shared" si="1"/>
        <v>0.125</v>
      </c>
      <c r="K14" s="4">
        <f t="shared" si="2"/>
        <v>0.1111111111111111</v>
      </c>
      <c r="L14" s="4">
        <f>K14*(L6+L5)</f>
        <v>0.22222222222222221</v>
      </c>
      <c r="M14" s="4">
        <f t="shared" si="3"/>
        <v>2.7777777777777776E-2</v>
      </c>
      <c r="N14">
        <f t="shared" si="4"/>
        <v>21</v>
      </c>
      <c r="O14" t="s">
        <v>55</v>
      </c>
    </row>
    <row r="15" spans="1:15">
      <c r="A15">
        <v>12</v>
      </c>
      <c r="B15" t="s">
        <v>3</v>
      </c>
      <c r="C15" t="s">
        <v>0</v>
      </c>
      <c r="F15">
        <f t="shared" si="0"/>
        <v>3</v>
      </c>
      <c r="G15">
        <v>3</v>
      </c>
      <c r="H15">
        <v>0</v>
      </c>
      <c r="I15">
        <v>0</v>
      </c>
      <c r="J15" s="9">
        <f t="shared" si="1"/>
        <v>0.375</v>
      </c>
      <c r="K15" s="4">
        <f>(G15+$C$1*H15+($C$1^2)*I15)/F15</f>
        <v>1</v>
      </c>
      <c r="L15" s="10">
        <f>K15*(L7+L4)</f>
        <v>2</v>
      </c>
      <c r="M15" s="4">
        <f t="shared" si="3"/>
        <v>0.75</v>
      </c>
      <c r="N15">
        <f t="shared" si="4"/>
        <v>7</v>
      </c>
      <c r="O15" t="s">
        <v>47</v>
      </c>
    </row>
    <row r="16" spans="1:15">
      <c r="A16">
        <v>13</v>
      </c>
      <c r="B16" t="s">
        <v>3</v>
      </c>
      <c r="C16" t="s">
        <v>2</v>
      </c>
      <c r="F16">
        <f t="shared" si="0"/>
        <v>2</v>
      </c>
      <c r="G16">
        <v>0</v>
      </c>
      <c r="H16">
        <v>1</v>
      </c>
      <c r="I16">
        <v>1</v>
      </c>
      <c r="J16" s="9">
        <f t="shared" si="1"/>
        <v>0.25</v>
      </c>
      <c r="K16" s="4">
        <f t="shared" si="2"/>
        <v>0.22222222222222221</v>
      </c>
      <c r="L16" s="4">
        <f>K16*(L7+L6)</f>
        <v>0.44444444444444442</v>
      </c>
      <c r="M16" s="4">
        <f t="shared" si="3"/>
        <v>0.1111111111111111</v>
      </c>
      <c r="N16">
        <f t="shared" si="4"/>
        <v>18</v>
      </c>
      <c r="O16" t="s">
        <v>56</v>
      </c>
    </row>
    <row r="17" spans="1:15">
      <c r="A17">
        <v>14</v>
      </c>
      <c r="B17" t="s">
        <v>3</v>
      </c>
      <c r="C17" t="s">
        <v>4</v>
      </c>
      <c r="F17">
        <f t="shared" si="0"/>
        <v>2</v>
      </c>
      <c r="G17">
        <v>0</v>
      </c>
      <c r="H17">
        <v>2</v>
      </c>
      <c r="I17">
        <v>0</v>
      </c>
      <c r="J17" s="9">
        <f t="shared" si="1"/>
        <v>0.25</v>
      </c>
      <c r="K17" s="4">
        <f>(G17+$C$1*H17+($C$1^2)*I17)/F17</f>
        <v>0.33333333333333331</v>
      </c>
      <c r="L17" s="10">
        <f>K17*(L7+L8)</f>
        <v>0.66666666666666663</v>
      </c>
      <c r="M17" s="4">
        <f t="shared" si="3"/>
        <v>0.16666666666666666</v>
      </c>
      <c r="N17">
        <f t="shared" si="4"/>
        <v>13</v>
      </c>
      <c r="O17" t="s">
        <v>48</v>
      </c>
    </row>
    <row r="18" spans="1:15">
      <c r="A18">
        <v>15</v>
      </c>
      <c r="B18" t="s">
        <v>4</v>
      </c>
      <c r="C18" t="s">
        <v>2</v>
      </c>
      <c r="F18">
        <f t="shared" si="0"/>
        <v>2</v>
      </c>
      <c r="G18">
        <v>2</v>
      </c>
      <c r="H18">
        <v>0</v>
      </c>
      <c r="I18">
        <v>0</v>
      </c>
      <c r="J18" s="9">
        <f t="shared" si="1"/>
        <v>0.25</v>
      </c>
      <c r="K18" s="4">
        <f t="shared" si="2"/>
        <v>1</v>
      </c>
      <c r="L18" s="10">
        <f>K18*(L7+L6)</f>
        <v>2</v>
      </c>
      <c r="M18" s="4">
        <f t="shared" si="3"/>
        <v>0.5</v>
      </c>
      <c r="N18">
        <f t="shared" si="4"/>
        <v>11</v>
      </c>
      <c r="O18" t="s">
        <v>42</v>
      </c>
    </row>
    <row r="19" spans="1:15">
      <c r="A19">
        <v>16</v>
      </c>
      <c r="B19" t="s">
        <v>0</v>
      </c>
      <c r="C19" t="s">
        <v>4</v>
      </c>
      <c r="D19" t="s">
        <v>2</v>
      </c>
      <c r="F19">
        <f t="shared" si="0"/>
        <v>1</v>
      </c>
      <c r="G19">
        <v>1</v>
      </c>
      <c r="H19">
        <v>0</v>
      </c>
      <c r="I19">
        <v>0</v>
      </c>
      <c r="J19" s="19">
        <f t="shared" si="1"/>
        <v>0.125</v>
      </c>
      <c r="K19" s="4">
        <f t="shared" si="2"/>
        <v>1</v>
      </c>
      <c r="L19" s="4">
        <f>K19*((L10+L18)+C1*(L9))</f>
        <v>4.5777777777777775</v>
      </c>
      <c r="M19" s="4">
        <f t="shared" si="3"/>
        <v>0.57222222222222219</v>
      </c>
      <c r="N19">
        <f t="shared" si="4"/>
        <v>10</v>
      </c>
      <c r="O19" t="s">
        <v>62</v>
      </c>
    </row>
    <row r="20" spans="1:15">
      <c r="A20">
        <v>17</v>
      </c>
      <c r="B20" t="s">
        <v>1</v>
      </c>
      <c r="C20" t="s">
        <v>3</v>
      </c>
      <c r="D20" t="s">
        <v>2</v>
      </c>
      <c r="F20">
        <f t="shared" si="0"/>
        <v>1</v>
      </c>
      <c r="G20">
        <v>0</v>
      </c>
      <c r="H20">
        <v>1</v>
      </c>
      <c r="I20">
        <v>0</v>
      </c>
      <c r="J20" s="19">
        <f t="shared" si="1"/>
        <v>0.125</v>
      </c>
      <c r="K20" s="4">
        <f t="shared" si="2"/>
        <v>0.33333333333333331</v>
      </c>
      <c r="L20" s="4">
        <f>K20*((L12+L16)+C1*(L14))</f>
        <v>0.83950617283950613</v>
      </c>
      <c r="M20" s="4">
        <f t="shared" si="3"/>
        <v>0.10493827160493827</v>
      </c>
      <c r="N20">
        <f t="shared" si="4"/>
        <v>19</v>
      </c>
      <c r="O20" t="s">
        <v>57</v>
      </c>
    </row>
    <row r="21" spans="1:15">
      <c r="A21">
        <v>18</v>
      </c>
      <c r="B21" t="s">
        <v>1</v>
      </c>
      <c r="C21" t="s">
        <v>3</v>
      </c>
      <c r="D21" t="s">
        <v>0</v>
      </c>
      <c r="F21">
        <f t="shared" si="0"/>
        <v>2</v>
      </c>
      <c r="G21">
        <v>2</v>
      </c>
      <c r="H21">
        <v>0</v>
      </c>
      <c r="I21">
        <v>0</v>
      </c>
      <c r="J21" s="9">
        <f t="shared" si="1"/>
        <v>0.25</v>
      </c>
      <c r="K21" s="4">
        <f t="shared" si="2"/>
        <v>1</v>
      </c>
      <c r="L21" s="4">
        <f>K21*((L12+L15)+C1*(L11))</f>
        <v>4.2222222222222223</v>
      </c>
      <c r="M21" s="4">
        <f t="shared" si="3"/>
        <v>1.0555555555555556</v>
      </c>
      <c r="N21">
        <f t="shared" si="4"/>
        <v>4</v>
      </c>
      <c r="O21" t="s">
        <v>50</v>
      </c>
    </row>
    <row r="22" spans="1:15">
      <c r="A22">
        <v>19</v>
      </c>
      <c r="B22" t="s">
        <v>1</v>
      </c>
      <c r="C22" t="s">
        <v>3</v>
      </c>
      <c r="D22" t="s">
        <v>4</v>
      </c>
      <c r="F22">
        <f t="shared" si="0"/>
        <v>1</v>
      </c>
      <c r="G22">
        <v>0</v>
      </c>
      <c r="H22">
        <v>1</v>
      </c>
      <c r="I22">
        <v>0</v>
      </c>
      <c r="J22" s="19">
        <f t="shared" si="1"/>
        <v>0.125</v>
      </c>
      <c r="K22" s="4">
        <f t="shared" si="2"/>
        <v>0.33333333333333331</v>
      </c>
      <c r="L22" s="4">
        <f>K22*((L12+L17)+C1*(L13))</f>
        <v>0.91358024691358009</v>
      </c>
      <c r="M22" s="4">
        <f t="shared" si="3"/>
        <v>0.11419753086419751</v>
      </c>
      <c r="N22">
        <f t="shared" si="4"/>
        <v>16</v>
      </c>
      <c r="O22" t="s">
        <v>51</v>
      </c>
    </row>
    <row r="23" spans="1:15">
      <c r="A23">
        <v>20</v>
      </c>
      <c r="B23" t="s">
        <v>1</v>
      </c>
      <c r="C23" t="s">
        <v>0</v>
      </c>
      <c r="D23" t="s">
        <v>4</v>
      </c>
      <c r="F23">
        <f t="shared" si="0"/>
        <v>1</v>
      </c>
      <c r="G23">
        <v>0</v>
      </c>
      <c r="H23">
        <v>1</v>
      </c>
      <c r="I23">
        <v>0</v>
      </c>
      <c r="J23" s="19">
        <f t="shared" si="1"/>
        <v>0.125</v>
      </c>
      <c r="K23" s="4">
        <f t="shared" si="2"/>
        <v>0.33333333333333331</v>
      </c>
      <c r="L23" s="4">
        <f>K23*((L10+L11)+C1*(L13))</f>
        <v>0.91358024691358009</v>
      </c>
      <c r="M23" s="4">
        <f t="shared" si="3"/>
        <v>0.11419753086419751</v>
      </c>
      <c r="N23">
        <f t="shared" si="4"/>
        <v>16</v>
      </c>
      <c r="O23" t="s">
        <v>52</v>
      </c>
    </row>
    <row r="24" spans="1:15">
      <c r="A24">
        <v>21</v>
      </c>
      <c r="B24" t="s">
        <v>1</v>
      </c>
      <c r="C24" t="s">
        <v>0</v>
      </c>
      <c r="D24" t="s">
        <v>2</v>
      </c>
      <c r="F24">
        <f t="shared" si="0"/>
        <v>1</v>
      </c>
      <c r="G24">
        <v>0</v>
      </c>
      <c r="H24">
        <v>1</v>
      </c>
      <c r="I24">
        <v>0</v>
      </c>
      <c r="J24" s="19">
        <f t="shared" si="1"/>
        <v>0.125</v>
      </c>
      <c r="K24" s="4">
        <f t="shared" si="2"/>
        <v>0.33333333333333331</v>
      </c>
      <c r="L24" s="4">
        <f>K24*((L9+L11)+C1*(L14))</f>
        <v>0.82469135802469129</v>
      </c>
      <c r="M24" s="4">
        <f t="shared" si="3"/>
        <v>0.10308641975308641</v>
      </c>
      <c r="N24">
        <f t="shared" si="4"/>
        <v>20</v>
      </c>
      <c r="O24" t="s">
        <v>58</v>
      </c>
    </row>
    <row r="25" spans="1:15">
      <c r="A25">
        <v>23</v>
      </c>
      <c r="B25" t="s">
        <v>3</v>
      </c>
      <c r="C25" t="s">
        <v>0</v>
      </c>
      <c r="D25" t="s">
        <v>2</v>
      </c>
      <c r="F25">
        <f t="shared" si="0"/>
        <v>2</v>
      </c>
      <c r="G25">
        <v>1</v>
      </c>
      <c r="H25">
        <v>1</v>
      </c>
      <c r="I25">
        <v>0</v>
      </c>
      <c r="J25" s="9">
        <f t="shared" si="1"/>
        <v>0.25</v>
      </c>
      <c r="K25" s="4">
        <f t="shared" si="2"/>
        <v>0.66666666666666663</v>
      </c>
      <c r="L25" s="4">
        <f>K25*((L15+L9)+C1*(L16))</f>
        <v>2.5876543209876539</v>
      </c>
      <c r="M25" s="4">
        <f t="shared" si="3"/>
        <v>0.64691358024691348</v>
      </c>
      <c r="N25">
        <f t="shared" si="4"/>
        <v>9</v>
      </c>
      <c r="O25" t="s">
        <v>59</v>
      </c>
    </row>
    <row r="26" spans="1:15">
      <c r="A26">
        <v>24</v>
      </c>
      <c r="B26" t="s">
        <v>3</v>
      </c>
      <c r="C26" t="s">
        <v>0</v>
      </c>
      <c r="D26" t="s">
        <v>4</v>
      </c>
      <c r="F26">
        <f t="shared" si="0"/>
        <v>2</v>
      </c>
      <c r="G26">
        <v>2</v>
      </c>
      <c r="H26">
        <v>0</v>
      </c>
      <c r="I26">
        <v>0</v>
      </c>
      <c r="J26" s="9">
        <f t="shared" si="1"/>
        <v>0.25</v>
      </c>
      <c r="K26" s="4">
        <f t="shared" si="2"/>
        <v>1</v>
      </c>
      <c r="L26" s="10">
        <f>K26*((L15+L10)+C1*(L17))</f>
        <v>4.2222222222222223</v>
      </c>
      <c r="M26" s="10">
        <f t="shared" si="3"/>
        <v>1.0555555555555556</v>
      </c>
      <c r="N26">
        <f t="shared" si="4"/>
        <v>4</v>
      </c>
      <c r="O26" t="s">
        <v>53</v>
      </c>
    </row>
    <row r="27" spans="1:15">
      <c r="A27">
        <v>25</v>
      </c>
      <c r="B27" t="s">
        <v>3</v>
      </c>
      <c r="C27" t="s">
        <v>4</v>
      </c>
      <c r="D27" t="s">
        <v>2</v>
      </c>
      <c r="F27">
        <f t="shared" si="0"/>
        <v>1</v>
      </c>
      <c r="G27">
        <v>0</v>
      </c>
      <c r="H27">
        <v>1</v>
      </c>
      <c r="I27">
        <v>0</v>
      </c>
      <c r="J27" s="19">
        <f t="shared" si="1"/>
        <v>0.125</v>
      </c>
      <c r="K27" s="4">
        <f t="shared" si="2"/>
        <v>0.33333333333333331</v>
      </c>
      <c r="L27" s="4">
        <f>K27*((L17+L18)+C1*(L16))</f>
        <v>0.93827160493827155</v>
      </c>
      <c r="M27" s="4">
        <f t="shared" si="3"/>
        <v>0.11728395061728394</v>
      </c>
      <c r="N27">
        <f t="shared" si="4"/>
        <v>15</v>
      </c>
      <c r="O27" t="s">
        <v>61</v>
      </c>
    </row>
    <row r="28" spans="1:15">
      <c r="A28">
        <v>26</v>
      </c>
      <c r="B28" t="s">
        <v>1</v>
      </c>
      <c r="C28" t="s">
        <v>3</v>
      </c>
      <c r="D28" t="s">
        <v>0</v>
      </c>
      <c r="E28" t="s">
        <v>4</v>
      </c>
      <c r="F28">
        <f t="shared" si="0"/>
        <v>1</v>
      </c>
      <c r="G28">
        <v>1</v>
      </c>
      <c r="H28">
        <v>0</v>
      </c>
      <c r="I28">
        <v>0</v>
      </c>
      <c r="J28" s="19">
        <f t="shared" si="1"/>
        <v>0.125</v>
      </c>
      <c r="K28" s="4">
        <f t="shared" si="2"/>
        <v>1</v>
      </c>
      <c r="L28" s="14">
        <f>K28*((L21+L26)+C1*(L23+L22))</f>
        <v>9.0534979423868318</v>
      </c>
      <c r="M28" s="10">
        <f t="shared" si="3"/>
        <v>1.131687242798354</v>
      </c>
      <c r="N28">
        <f t="shared" si="4"/>
        <v>2</v>
      </c>
      <c r="O28" t="s">
        <v>54</v>
      </c>
    </row>
    <row r="29" spans="1:15">
      <c r="A29">
        <v>27</v>
      </c>
      <c r="B29" t="s">
        <v>1</v>
      </c>
      <c r="C29" t="s">
        <v>3</v>
      </c>
      <c r="D29" t="s">
        <v>0</v>
      </c>
      <c r="E29" t="s">
        <v>2</v>
      </c>
      <c r="F29">
        <f t="shared" si="0"/>
        <v>1</v>
      </c>
      <c r="G29">
        <v>1</v>
      </c>
      <c r="H29">
        <v>0</v>
      </c>
      <c r="I29">
        <v>0</v>
      </c>
      <c r="J29" s="19">
        <f t="shared" si="1"/>
        <v>0.125</v>
      </c>
      <c r="K29" s="4">
        <f t="shared" si="2"/>
        <v>1</v>
      </c>
      <c r="L29" s="4">
        <f>K29*((L25+L21)+C1*(L20+L24))</f>
        <v>7.3646090534979418</v>
      </c>
      <c r="M29" s="4">
        <f t="shared" si="3"/>
        <v>0.92057613168724273</v>
      </c>
      <c r="N29">
        <f t="shared" si="4"/>
        <v>6</v>
      </c>
      <c r="O29" t="s">
        <v>60</v>
      </c>
    </row>
    <row r="30" spans="1:15">
      <c r="A30">
        <v>28</v>
      </c>
      <c r="B30" t="s">
        <v>3</v>
      </c>
      <c r="C30" t="s">
        <v>0</v>
      </c>
      <c r="D30" t="s">
        <v>4</v>
      </c>
      <c r="E30" t="s">
        <v>2</v>
      </c>
      <c r="F30">
        <f t="shared" si="0"/>
        <v>1</v>
      </c>
      <c r="G30">
        <v>1</v>
      </c>
      <c r="H30">
        <v>0</v>
      </c>
      <c r="I30">
        <v>0</v>
      </c>
      <c r="J30" s="19">
        <f t="shared" si="1"/>
        <v>0.125</v>
      </c>
      <c r="K30" s="4">
        <f t="shared" si="2"/>
        <v>1</v>
      </c>
      <c r="L30" s="10">
        <f>K30*((L26+L19)+C1*(L25+L27))</f>
        <v>9.9753086419753085</v>
      </c>
      <c r="M30" s="10">
        <f t="shared" si="3"/>
        <v>1.2469135802469136</v>
      </c>
      <c r="N30">
        <f t="shared" si="4"/>
        <v>1</v>
      </c>
      <c r="O30" t="s">
        <v>63</v>
      </c>
    </row>
  </sheetData>
  <mergeCells count="1">
    <mergeCell ref="B3:E3"/>
  </mergeCells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F3" sqref="F3:I3"/>
    </sheetView>
  </sheetViews>
  <sheetFormatPr baseColWidth="12" defaultRowHeight="18" x14ac:dyDescent="0"/>
  <cols>
    <col min="1" max="1" width="4.5" bestFit="1" customWidth="1"/>
    <col min="6" max="6" width="8.5" bestFit="1" customWidth="1"/>
    <col min="7" max="9" width="6.5" bestFit="1" customWidth="1"/>
    <col min="10" max="10" width="6" bestFit="1" customWidth="1"/>
    <col min="11" max="11" width="8.5" bestFit="1" customWidth="1"/>
    <col min="12" max="12" width="6.33203125" bestFit="1" customWidth="1"/>
    <col min="13" max="13" width="6.1640625" bestFit="1" customWidth="1"/>
    <col min="14" max="14" width="7.5" bestFit="1" customWidth="1"/>
    <col min="15" max="15" width="12.83203125" bestFit="1" customWidth="1"/>
    <col min="16" max="16" width="14.6640625" bestFit="1" customWidth="1"/>
    <col min="17" max="17" width="14.6640625" customWidth="1"/>
    <col min="18" max="18" width="17.1640625" bestFit="1" customWidth="1"/>
    <col min="19" max="19" width="7.5" bestFit="1" customWidth="1"/>
    <col min="20" max="20" width="17.1640625" bestFit="1" customWidth="1"/>
    <col min="21" max="21" width="7.5" bestFit="1" customWidth="1"/>
  </cols>
  <sheetData>
    <row r="1" spans="1:21">
      <c r="B1" t="s">
        <v>20</v>
      </c>
      <c r="C1">
        <f>1/3</f>
        <v>0.33333333333333331</v>
      </c>
    </row>
    <row r="3" spans="1:21">
      <c r="A3" t="s">
        <v>14</v>
      </c>
      <c r="B3" s="27" t="s">
        <v>11</v>
      </c>
      <c r="C3" s="27"/>
      <c r="D3" s="27"/>
      <c r="E3" s="27"/>
      <c r="F3" s="3" t="s">
        <v>32</v>
      </c>
      <c r="G3" s="3" t="s">
        <v>5</v>
      </c>
      <c r="H3" s="3" t="s">
        <v>6</v>
      </c>
      <c r="I3" s="3" t="s">
        <v>7</v>
      </c>
      <c r="J3" s="8" t="s">
        <v>29</v>
      </c>
      <c r="K3" s="2" t="s">
        <v>35</v>
      </c>
      <c r="L3" s="2" t="s">
        <v>21</v>
      </c>
      <c r="M3" s="2" t="s">
        <v>24</v>
      </c>
      <c r="N3" s="2" t="s">
        <v>25</v>
      </c>
      <c r="O3" s="3" t="s">
        <v>22</v>
      </c>
      <c r="P3" s="3" t="s">
        <v>30</v>
      </c>
      <c r="Q3" s="3" t="s">
        <v>31</v>
      </c>
      <c r="R3" s="3" t="s">
        <v>33</v>
      </c>
      <c r="S3" s="3" t="s">
        <v>25</v>
      </c>
      <c r="T3" s="3" t="s">
        <v>34</v>
      </c>
      <c r="U3" s="3" t="s">
        <v>25</v>
      </c>
    </row>
    <row r="4" spans="1:21">
      <c r="A4">
        <v>1</v>
      </c>
      <c r="B4" t="s">
        <v>0</v>
      </c>
      <c r="F4">
        <f t="shared" ref="F4:F30" si="0">SUM(G4:I4)</f>
        <v>7</v>
      </c>
      <c r="G4">
        <v>7</v>
      </c>
      <c r="H4">
        <v>0</v>
      </c>
      <c r="I4">
        <v>0</v>
      </c>
      <c r="J4" s="9">
        <f t="shared" ref="J4:J30" si="1">F4/8</f>
        <v>0.875</v>
      </c>
      <c r="K4" s="4">
        <f t="shared" ref="K4:K30" si="2">(G4+$C$1*H4+($C$1^2)*I4)/F4</f>
        <v>1</v>
      </c>
      <c r="L4" s="4">
        <f>K4</f>
        <v>1</v>
      </c>
      <c r="M4" s="4"/>
      <c r="O4" s="6"/>
      <c r="P4" s="7">
        <f>O11+O15+O21</f>
        <v>3</v>
      </c>
      <c r="Q4" s="7">
        <f>O11+O15+O21</f>
        <v>3</v>
      </c>
    </row>
    <row r="5" spans="1:21">
      <c r="A5">
        <v>2</v>
      </c>
      <c r="B5" t="s">
        <v>1</v>
      </c>
      <c r="F5">
        <f t="shared" si="0"/>
        <v>2</v>
      </c>
      <c r="G5">
        <v>2</v>
      </c>
      <c r="H5">
        <v>0</v>
      </c>
      <c r="I5">
        <v>0</v>
      </c>
      <c r="J5" s="9">
        <f t="shared" si="1"/>
        <v>0.25</v>
      </c>
      <c r="K5" s="4">
        <f t="shared" si="2"/>
        <v>1</v>
      </c>
      <c r="L5" s="4">
        <f>K5</f>
        <v>1</v>
      </c>
      <c r="M5" s="4"/>
      <c r="O5" s="6"/>
      <c r="P5" s="7">
        <v>0</v>
      </c>
      <c r="Q5" s="7">
        <v>0</v>
      </c>
    </row>
    <row r="6" spans="1:21">
      <c r="A6">
        <v>3</v>
      </c>
      <c r="B6" t="s">
        <v>2</v>
      </c>
      <c r="F6">
        <f t="shared" si="0"/>
        <v>6</v>
      </c>
      <c r="G6">
        <v>6</v>
      </c>
      <c r="H6">
        <v>0</v>
      </c>
      <c r="I6">
        <v>0</v>
      </c>
      <c r="J6" s="9">
        <f t="shared" si="1"/>
        <v>0.75</v>
      </c>
      <c r="K6" s="4">
        <f t="shared" si="2"/>
        <v>1</v>
      </c>
      <c r="L6" s="4">
        <f>K6</f>
        <v>1</v>
      </c>
      <c r="M6" s="4"/>
      <c r="O6" s="6"/>
      <c r="P6" s="11">
        <f>O9+O16+O18+O25</f>
        <v>2.5476190476190474</v>
      </c>
      <c r="Q6" s="11">
        <f>O9+O14+O16+O18+O19+O20+O24+O25+O27+O29+O30</f>
        <v>5.8809523809523814</v>
      </c>
    </row>
    <row r="7" spans="1:21">
      <c r="A7">
        <v>4</v>
      </c>
      <c r="B7" t="s">
        <v>3</v>
      </c>
      <c r="F7">
        <f t="shared" si="0"/>
        <v>3</v>
      </c>
      <c r="G7">
        <v>3</v>
      </c>
      <c r="H7">
        <v>0</v>
      </c>
      <c r="I7">
        <v>0</v>
      </c>
      <c r="J7" s="9">
        <f t="shared" si="1"/>
        <v>0.375</v>
      </c>
      <c r="K7" s="4">
        <f t="shared" si="2"/>
        <v>1</v>
      </c>
      <c r="L7" s="4">
        <f>K7</f>
        <v>1</v>
      </c>
      <c r="M7" s="4"/>
      <c r="O7" s="6"/>
      <c r="P7" s="7">
        <f>O12</f>
        <v>1</v>
      </c>
      <c r="Q7" s="7">
        <f>O12</f>
        <v>1</v>
      </c>
    </row>
    <row r="8" spans="1:21">
      <c r="A8">
        <v>5</v>
      </c>
      <c r="B8" t="s">
        <v>4</v>
      </c>
      <c r="F8">
        <f t="shared" si="0"/>
        <v>4</v>
      </c>
      <c r="G8">
        <v>4</v>
      </c>
      <c r="H8">
        <v>0</v>
      </c>
      <c r="I8">
        <v>0</v>
      </c>
      <c r="J8" s="9">
        <f t="shared" si="1"/>
        <v>0.5</v>
      </c>
      <c r="K8" s="4">
        <f t="shared" si="2"/>
        <v>1</v>
      </c>
      <c r="L8" s="4">
        <f>K8</f>
        <v>1</v>
      </c>
      <c r="M8" s="4"/>
      <c r="O8" s="6"/>
      <c r="P8" s="17">
        <f>O10+O17+O26</f>
        <v>1.7619047619047619</v>
      </c>
      <c r="Q8" s="17">
        <f>O10+O13+O17+O22+O23+O26+O28</f>
        <v>3.7619047619047619</v>
      </c>
    </row>
    <row r="9" spans="1:21">
      <c r="A9">
        <v>6</v>
      </c>
      <c r="B9" t="s">
        <v>0</v>
      </c>
      <c r="C9" t="s">
        <v>2</v>
      </c>
      <c r="F9">
        <f t="shared" si="0"/>
        <v>5</v>
      </c>
      <c r="G9">
        <v>4</v>
      </c>
      <c r="H9">
        <v>1</v>
      </c>
      <c r="I9">
        <v>0</v>
      </c>
      <c r="J9" s="9">
        <f t="shared" si="1"/>
        <v>0.625</v>
      </c>
      <c r="K9" s="4">
        <f t="shared" si="2"/>
        <v>0.86666666666666659</v>
      </c>
      <c r="L9" s="4">
        <f>K9*(L4+L6)</f>
        <v>1.7333333333333332</v>
      </c>
      <c r="M9" s="4">
        <f t="shared" ref="M9:M30" si="3">L9*J9</f>
        <v>1.0833333333333333</v>
      </c>
      <c r="N9">
        <f t="shared" ref="N9:N30" si="4">RANK(M9,$M$9:$M$30)</f>
        <v>3</v>
      </c>
      <c r="O9" s="5">
        <f>J9/$J$4</f>
        <v>0.7142857142857143</v>
      </c>
      <c r="P9" s="7"/>
      <c r="Q9" s="7"/>
      <c r="R9" s="18">
        <f>P4+P6</f>
        <v>5.5476190476190474</v>
      </c>
      <c r="S9">
        <f t="shared" ref="S9:S30" si="5">RANK(R9,$R$9:$R$30)</f>
        <v>7</v>
      </c>
      <c r="T9" s="18">
        <f>Q4+Q6</f>
        <v>8.8809523809523814</v>
      </c>
      <c r="U9">
        <f t="shared" ref="U9:U30" si="6">RANK(T9,$T$9:$T$30)</f>
        <v>7</v>
      </c>
    </row>
    <row r="10" spans="1:21">
      <c r="A10">
        <v>7</v>
      </c>
      <c r="B10" t="s">
        <v>0</v>
      </c>
      <c r="C10" t="s">
        <v>4</v>
      </c>
      <c r="F10">
        <f t="shared" si="0"/>
        <v>3</v>
      </c>
      <c r="G10">
        <v>3</v>
      </c>
      <c r="H10">
        <v>0</v>
      </c>
      <c r="I10">
        <v>0</v>
      </c>
      <c r="J10" s="9">
        <f t="shared" si="1"/>
        <v>0.375</v>
      </c>
      <c r="K10" s="4">
        <f t="shared" si="2"/>
        <v>1</v>
      </c>
      <c r="L10" s="10">
        <f>K10*(L4+L8)</f>
        <v>2</v>
      </c>
      <c r="M10" s="4">
        <f t="shared" si="3"/>
        <v>0.75</v>
      </c>
      <c r="N10">
        <f t="shared" si="4"/>
        <v>7</v>
      </c>
      <c r="O10" s="5">
        <f>J10/$J$4</f>
        <v>0.42857142857142855</v>
      </c>
      <c r="P10" s="7"/>
      <c r="Q10" s="7"/>
      <c r="R10" s="15">
        <f>P4+P8</f>
        <v>4.7619047619047619</v>
      </c>
      <c r="S10">
        <f t="shared" si="5"/>
        <v>10</v>
      </c>
      <c r="T10" s="15">
        <f>Q4+Q8</f>
        <v>6.7619047619047619</v>
      </c>
      <c r="U10">
        <f t="shared" si="6"/>
        <v>13</v>
      </c>
    </row>
    <row r="11" spans="1:21">
      <c r="A11">
        <v>8</v>
      </c>
      <c r="B11" t="s">
        <v>1</v>
      </c>
      <c r="C11" t="s">
        <v>0</v>
      </c>
      <c r="F11">
        <f t="shared" si="0"/>
        <v>2</v>
      </c>
      <c r="G11">
        <v>0</v>
      </c>
      <c r="H11">
        <v>2</v>
      </c>
      <c r="I11">
        <v>0</v>
      </c>
      <c r="J11" s="9">
        <f t="shared" si="1"/>
        <v>0.25</v>
      </c>
      <c r="K11" s="4">
        <f t="shared" si="2"/>
        <v>0.33333333333333331</v>
      </c>
      <c r="L11" s="4">
        <f>K11*(L5+L4)</f>
        <v>0.66666666666666663</v>
      </c>
      <c r="M11" s="4">
        <f t="shared" si="3"/>
        <v>0.16666666666666666</v>
      </c>
      <c r="N11">
        <f t="shared" si="4"/>
        <v>14</v>
      </c>
      <c r="O11" s="5">
        <f>J11/$J$5</f>
        <v>1</v>
      </c>
      <c r="P11" s="7"/>
      <c r="Q11" s="7"/>
      <c r="R11" s="15">
        <f>P5+P4</f>
        <v>3</v>
      </c>
      <c r="S11">
        <f t="shared" si="5"/>
        <v>17</v>
      </c>
      <c r="T11" s="15">
        <f>Q5+Q4</f>
        <v>3</v>
      </c>
      <c r="U11">
        <f t="shared" si="6"/>
        <v>21</v>
      </c>
    </row>
    <row r="12" spans="1:21">
      <c r="A12">
        <v>9</v>
      </c>
      <c r="B12" t="s">
        <v>1</v>
      </c>
      <c r="C12" t="s">
        <v>3</v>
      </c>
      <c r="F12">
        <f t="shared" si="0"/>
        <v>2</v>
      </c>
      <c r="G12">
        <v>2</v>
      </c>
      <c r="H12">
        <v>0</v>
      </c>
      <c r="I12">
        <v>0</v>
      </c>
      <c r="J12" s="9">
        <f t="shared" si="1"/>
        <v>0.25</v>
      </c>
      <c r="K12" s="4">
        <f t="shared" si="2"/>
        <v>1</v>
      </c>
      <c r="L12" s="10">
        <f>K12*(L5+L7)</f>
        <v>2</v>
      </c>
      <c r="M12" s="4">
        <f t="shared" si="3"/>
        <v>0.5</v>
      </c>
      <c r="N12">
        <f t="shared" si="4"/>
        <v>11</v>
      </c>
      <c r="O12" s="5">
        <f>J12/$J$5</f>
        <v>1</v>
      </c>
      <c r="P12" s="7"/>
      <c r="Q12" s="7"/>
      <c r="R12" s="15">
        <f>P5+P7</f>
        <v>1</v>
      </c>
      <c r="S12">
        <f t="shared" si="5"/>
        <v>22</v>
      </c>
      <c r="T12" s="15">
        <f>Q5+Q7</f>
        <v>1</v>
      </c>
      <c r="U12">
        <f t="shared" si="6"/>
        <v>22</v>
      </c>
    </row>
    <row r="13" spans="1:21">
      <c r="A13">
        <v>10</v>
      </c>
      <c r="B13" t="s">
        <v>1</v>
      </c>
      <c r="C13" t="s">
        <v>4</v>
      </c>
      <c r="F13">
        <f t="shared" si="0"/>
        <v>1</v>
      </c>
      <c r="G13">
        <v>0</v>
      </c>
      <c r="H13">
        <v>0</v>
      </c>
      <c r="I13">
        <v>1</v>
      </c>
      <c r="J13" s="19">
        <f t="shared" si="1"/>
        <v>0.125</v>
      </c>
      <c r="K13" s="4">
        <f t="shared" si="2"/>
        <v>0.1111111111111111</v>
      </c>
      <c r="L13" s="4">
        <f>K13*(L5+L8)</f>
        <v>0.22222222222222221</v>
      </c>
      <c r="M13" s="4">
        <f t="shared" si="3"/>
        <v>2.7777777777777776E-2</v>
      </c>
      <c r="N13">
        <f t="shared" si="4"/>
        <v>21</v>
      </c>
      <c r="O13" s="24">
        <f>J13/$J$5</f>
        <v>0.5</v>
      </c>
      <c r="P13" s="7"/>
      <c r="Q13" s="7"/>
      <c r="R13" s="15">
        <f>P5+P8</f>
        <v>1.7619047619047619</v>
      </c>
      <c r="S13">
        <f t="shared" si="5"/>
        <v>21</v>
      </c>
      <c r="T13" s="15">
        <f>Q5+Q8</f>
        <v>3.7619047619047619</v>
      </c>
      <c r="U13">
        <f t="shared" si="6"/>
        <v>20</v>
      </c>
    </row>
    <row r="14" spans="1:21">
      <c r="A14">
        <v>11</v>
      </c>
      <c r="B14" t="s">
        <v>1</v>
      </c>
      <c r="C14" t="s">
        <v>2</v>
      </c>
      <c r="F14">
        <f t="shared" si="0"/>
        <v>1</v>
      </c>
      <c r="G14">
        <v>0</v>
      </c>
      <c r="H14">
        <v>0</v>
      </c>
      <c r="I14">
        <v>1</v>
      </c>
      <c r="J14" s="19">
        <f t="shared" si="1"/>
        <v>0.125</v>
      </c>
      <c r="K14" s="4">
        <f t="shared" si="2"/>
        <v>0.1111111111111111</v>
      </c>
      <c r="L14" s="4">
        <f>K14*(L6+L5)</f>
        <v>0.22222222222222221</v>
      </c>
      <c r="M14" s="4">
        <f t="shared" si="3"/>
        <v>2.7777777777777776E-2</v>
      </c>
      <c r="N14">
        <f t="shared" si="4"/>
        <v>21</v>
      </c>
      <c r="O14" s="24">
        <f>J14/$J$5</f>
        <v>0.5</v>
      </c>
      <c r="P14" s="7"/>
      <c r="Q14" s="7"/>
      <c r="R14" s="15">
        <f>P5+P6</f>
        <v>2.5476190476190474</v>
      </c>
      <c r="S14">
        <f t="shared" si="5"/>
        <v>20</v>
      </c>
      <c r="T14" s="15">
        <f>Q5+Q6</f>
        <v>5.8809523809523814</v>
      </c>
      <c r="U14">
        <f t="shared" si="6"/>
        <v>15</v>
      </c>
    </row>
    <row r="15" spans="1:21">
      <c r="A15">
        <v>12</v>
      </c>
      <c r="B15" t="s">
        <v>3</v>
      </c>
      <c r="C15" t="s">
        <v>0</v>
      </c>
      <c r="F15">
        <f t="shared" si="0"/>
        <v>3</v>
      </c>
      <c r="G15">
        <v>3</v>
      </c>
      <c r="H15">
        <v>0</v>
      </c>
      <c r="I15">
        <v>0</v>
      </c>
      <c r="J15" s="9">
        <f t="shared" si="1"/>
        <v>0.375</v>
      </c>
      <c r="K15" s="4">
        <f>(G15+$C$1*H15+($C$1^2)*I15)/F15</f>
        <v>1</v>
      </c>
      <c r="L15" s="10">
        <f>K15*(L7+L4)</f>
        <v>2</v>
      </c>
      <c r="M15" s="4">
        <f t="shared" si="3"/>
        <v>0.75</v>
      </c>
      <c r="N15">
        <f t="shared" si="4"/>
        <v>7</v>
      </c>
      <c r="O15" s="5">
        <f>J15/$J$7</f>
        <v>1</v>
      </c>
      <c r="P15" s="7"/>
      <c r="Q15" s="7"/>
      <c r="R15" s="15">
        <f>P7+P4</f>
        <v>4</v>
      </c>
      <c r="S15">
        <f t="shared" si="5"/>
        <v>13</v>
      </c>
      <c r="T15" s="15">
        <f>Q7+Q4</f>
        <v>4</v>
      </c>
      <c r="U15">
        <f t="shared" si="6"/>
        <v>18</v>
      </c>
    </row>
    <row r="16" spans="1:21">
      <c r="A16">
        <v>13</v>
      </c>
      <c r="B16" t="s">
        <v>3</v>
      </c>
      <c r="C16" t="s">
        <v>2</v>
      </c>
      <c r="F16">
        <f t="shared" si="0"/>
        <v>2</v>
      </c>
      <c r="G16">
        <v>1</v>
      </c>
      <c r="H16">
        <v>1</v>
      </c>
      <c r="I16">
        <v>0</v>
      </c>
      <c r="J16" s="9">
        <f t="shared" si="1"/>
        <v>0.25</v>
      </c>
      <c r="K16" s="4">
        <f t="shared" si="2"/>
        <v>0.66666666666666663</v>
      </c>
      <c r="L16" s="4">
        <f>K16*(L7+L6)</f>
        <v>1.3333333333333333</v>
      </c>
      <c r="M16" s="4">
        <f t="shared" si="3"/>
        <v>0.33333333333333331</v>
      </c>
      <c r="N16">
        <f t="shared" si="4"/>
        <v>13</v>
      </c>
      <c r="O16" s="5">
        <f>J16/$J$7</f>
        <v>0.66666666666666663</v>
      </c>
      <c r="P16" s="7"/>
      <c r="Q16" s="7"/>
      <c r="R16" s="15">
        <f>P7+P6</f>
        <v>3.5476190476190474</v>
      </c>
      <c r="S16">
        <f t="shared" si="5"/>
        <v>15</v>
      </c>
      <c r="T16" s="15">
        <f>Q7+Q6</f>
        <v>6.8809523809523814</v>
      </c>
      <c r="U16">
        <f t="shared" si="6"/>
        <v>11</v>
      </c>
    </row>
    <row r="17" spans="1:21">
      <c r="A17">
        <v>14</v>
      </c>
      <c r="B17" t="s">
        <v>3</v>
      </c>
      <c r="C17" t="s">
        <v>4</v>
      </c>
      <c r="F17">
        <f t="shared" si="0"/>
        <v>2</v>
      </c>
      <c r="G17">
        <v>0</v>
      </c>
      <c r="H17">
        <v>2</v>
      </c>
      <c r="I17">
        <v>0</v>
      </c>
      <c r="J17" s="9">
        <f t="shared" si="1"/>
        <v>0.25</v>
      </c>
      <c r="K17" s="4">
        <f>(G17+$C$1*H17+($C$1^2)*I17)/F17</f>
        <v>0.33333333333333331</v>
      </c>
      <c r="L17" s="10">
        <f>K17*(L7+L8)</f>
        <v>0.66666666666666663</v>
      </c>
      <c r="M17" s="4">
        <f t="shared" si="3"/>
        <v>0.16666666666666666</v>
      </c>
      <c r="N17">
        <f t="shared" si="4"/>
        <v>14</v>
      </c>
      <c r="O17" s="5">
        <f>J17/$J$7</f>
        <v>0.66666666666666663</v>
      </c>
      <c r="P17" s="7"/>
      <c r="Q17" s="7"/>
      <c r="R17" s="15">
        <f>P7+P8</f>
        <v>2.7619047619047619</v>
      </c>
      <c r="S17">
        <f t="shared" si="5"/>
        <v>18</v>
      </c>
      <c r="T17" s="15">
        <f>Q7+Q8</f>
        <v>4.7619047619047619</v>
      </c>
      <c r="U17">
        <f t="shared" si="6"/>
        <v>16</v>
      </c>
    </row>
    <row r="18" spans="1:21">
      <c r="A18">
        <v>15</v>
      </c>
      <c r="B18" t="s">
        <v>4</v>
      </c>
      <c r="C18" t="s">
        <v>2</v>
      </c>
      <c r="F18">
        <f t="shared" si="0"/>
        <v>2</v>
      </c>
      <c r="G18">
        <v>2</v>
      </c>
      <c r="H18">
        <v>0</v>
      </c>
      <c r="I18">
        <v>0</v>
      </c>
      <c r="J18" s="9">
        <f t="shared" si="1"/>
        <v>0.25</v>
      </c>
      <c r="K18" s="4">
        <f t="shared" si="2"/>
        <v>1</v>
      </c>
      <c r="L18" s="10">
        <f>K18*(L7+L6)</f>
        <v>2</v>
      </c>
      <c r="M18" s="4">
        <f t="shared" si="3"/>
        <v>0.5</v>
      </c>
      <c r="N18">
        <f t="shared" si="4"/>
        <v>11</v>
      </c>
      <c r="O18" s="5">
        <f>J18/$J$8</f>
        <v>0.5</v>
      </c>
      <c r="P18" s="7"/>
      <c r="Q18" s="7"/>
      <c r="R18" s="18">
        <f>P8+P6</f>
        <v>4.3095238095238093</v>
      </c>
      <c r="S18">
        <f t="shared" si="5"/>
        <v>12</v>
      </c>
      <c r="T18" s="18">
        <f>Q8+Q6</f>
        <v>9.6428571428571423</v>
      </c>
      <c r="U18">
        <f t="shared" si="6"/>
        <v>6</v>
      </c>
    </row>
    <row r="19" spans="1:21">
      <c r="A19">
        <v>16</v>
      </c>
      <c r="B19" t="s">
        <v>0</v>
      </c>
      <c r="C19" t="s">
        <v>4</v>
      </c>
      <c r="D19" t="s">
        <v>2</v>
      </c>
      <c r="F19">
        <f t="shared" si="0"/>
        <v>1</v>
      </c>
      <c r="G19">
        <v>1</v>
      </c>
      <c r="H19">
        <v>0</v>
      </c>
      <c r="I19">
        <v>0</v>
      </c>
      <c r="J19" s="19">
        <f t="shared" si="1"/>
        <v>0.125</v>
      </c>
      <c r="K19" s="4">
        <f t="shared" si="2"/>
        <v>1</v>
      </c>
      <c r="L19" s="4">
        <f>K19*((L10+L18)+C1*(L9))</f>
        <v>4.5777777777777775</v>
      </c>
      <c r="M19" s="4">
        <f t="shared" si="3"/>
        <v>0.57222222222222219</v>
      </c>
      <c r="N19">
        <f t="shared" si="4"/>
        <v>10</v>
      </c>
      <c r="O19" s="24">
        <f>J19/$J$10</f>
        <v>0.33333333333333331</v>
      </c>
      <c r="P19" s="7"/>
      <c r="Q19" s="7"/>
      <c r="R19" s="16">
        <f>P4+P8+P6</f>
        <v>7.3095238095238093</v>
      </c>
      <c r="S19">
        <f t="shared" si="5"/>
        <v>2</v>
      </c>
      <c r="T19" s="16">
        <f>Q4+Q8+Q6</f>
        <v>12.642857142857142</v>
      </c>
      <c r="U19">
        <f t="shared" si="6"/>
        <v>2</v>
      </c>
    </row>
    <row r="20" spans="1:21">
      <c r="A20">
        <v>17</v>
      </c>
      <c r="B20" t="s">
        <v>1</v>
      </c>
      <c r="C20" t="s">
        <v>3</v>
      </c>
      <c r="D20" t="s">
        <v>2</v>
      </c>
      <c r="F20">
        <f t="shared" si="0"/>
        <v>1</v>
      </c>
      <c r="G20">
        <v>0</v>
      </c>
      <c r="H20">
        <v>1</v>
      </c>
      <c r="I20">
        <v>0</v>
      </c>
      <c r="J20" s="19">
        <f t="shared" si="1"/>
        <v>0.125</v>
      </c>
      <c r="K20" s="4">
        <f t="shared" si="2"/>
        <v>0.33333333333333331</v>
      </c>
      <c r="L20" s="4">
        <f>K20*((L11+L16)+C1*(L14))</f>
        <v>0.69135802469135799</v>
      </c>
      <c r="M20" s="4">
        <f t="shared" si="3"/>
        <v>8.6419753086419748E-2</v>
      </c>
      <c r="N20">
        <f t="shared" si="4"/>
        <v>20</v>
      </c>
      <c r="O20" s="24">
        <f>J20/$J$12</f>
        <v>0.5</v>
      </c>
      <c r="P20" s="7"/>
      <c r="Q20" s="7"/>
      <c r="R20" s="15">
        <f>P5+P7+P6</f>
        <v>3.5476190476190474</v>
      </c>
      <c r="S20">
        <f t="shared" si="5"/>
        <v>15</v>
      </c>
      <c r="T20" s="15">
        <f>Q5+Q7+Q6</f>
        <v>6.8809523809523814</v>
      </c>
      <c r="U20">
        <f t="shared" si="6"/>
        <v>11</v>
      </c>
    </row>
    <row r="21" spans="1:21">
      <c r="A21">
        <v>18</v>
      </c>
      <c r="B21" t="s">
        <v>1</v>
      </c>
      <c r="C21" t="s">
        <v>3</v>
      </c>
      <c r="D21" t="s">
        <v>0</v>
      </c>
      <c r="F21">
        <f t="shared" si="0"/>
        <v>2</v>
      </c>
      <c r="G21">
        <v>2</v>
      </c>
      <c r="H21">
        <v>0</v>
      </c>
      <c r="I21">
        <v>0</v>
      </c>
      <c r="J21" s="9">
        <f t="shared" si="1"/>
        <v>0.25</v>
      </c>
      <c r="K21" s="4">
        <f t="shared" si="2"/>
        <v>1</v>
      </c>
      <c r="L21" s="4">
        <f>K21*((L12+L15)+C1*(L11))</f>
        <v>4.2222222222222223</v>
      </c>
      <c r="M21" s="4">
        <f t="shared" si="3"/>
        <v>1.0555555555555556</v>
      </c>
      <c r="N21">
        <f t="shared" si="4"/>
        <v>4</v>
      </c>
      <c r="O21" s="5">
        <f>J21/$J$12</f>
        <v>1</v>
      </c>
      <c r="P21" s="7"/>
      <c r="Q21" s="7"/>
      <c r="R21" s="15">
        <f>P5+P7+P4</f>
        <v>4</v>
      </c>
      <c r="S21">
        <f t="shared" si="5"/>
        <v>13</v>
      </c>
      <c r="T21" s="15">
        <f>Q5+Q7+Q4</f>
        <v>4</v>
      </c>
      <c r="U21">
        <f t="shared" si="6"/>
        <v>18</v>
      </c>
    </row>
    <row r="22" spans="1:21">
      <c r="A22">
        <v>19</v>
      </c>
      <c r="B22" t="s">
        <v>1</v>
      </c>
      <c r="C22" t="s">
        <v>3</v>
      </c>
      <c r="D22" t="s">
        <v>4</v>
      </c>
      <c r="F22">
        <f t="shared" si="0"/>
        <v>1</v>
      </c>
      <c r="G22">
        <v>0</v>
      </c>
      <c r="H22">
        <v>1</v>
      </c>
      <c r="I22">
        <v>0</v>
      </c>
      <c r="J22" s="19">
        <f t="shared" si="1"/>
        <v>0.125</v>
      </c>
      <c r="K22" s="4">
        <f t="shared" si="2"/>
        <v>0.33333333333333331</v>
      </c>
      <c r="L22" s="4">
        <f>K22*((L12+L17)+C1*(L13))</f>
        <v>0.91358024691358009</v>
      </c>
      <c r="M22" s="4">
        <f t="shared" si="3"/>
        <v>0.11419753086419751</v>
      </c>
      <c r="N22">
        <f t="shared" si="4"/>
        <v>17</v>
      </c>
      <c r="O22" s="24">
        <f>J22/$J$12</f>
        <v>0.5</v>
      </c>
      <c r="P22" s="7"/>
      <c r="Q22" s="7"/>
      <c r="R22" s="15">
        <f>P5+P7+P8</f>
        <v>2.7619047619047619</v>
      </c>
      <c r="S22">
        <f t="shared" si="5"/>
        <v>18</v>
      </c>
      <c r="T22" s="15">
        <f>Q5+Q7+Q8</f>
        <v>4.7619047619047619</v>
      </c>
      <c r="U22">
        <f t="shared" si="6"/>
        <v>16</v>
      </c>
    </row>
    <row r="23" spans="1:21">
      <c r="A23">
        <v>20</v>
      </c>
      <c r="B23" t="s">
        <v>1</v>
      </c>
      <c r="C23" t="s">
        <v>0</v>
      </c>
      <c r="D23" t="s">
        <v>4</v>
      </c>
      <c r="F23">
        <f t="shared" si="0"/>
        <v>1</v>
      </c>
      <c r="G23">
        <v>0</v>
      </c>
      <c r="H23">
        <v>1</v>
      </c>
      <c r="I23">
        <v>0</v>
      </c>
      <c r="J23" s="19">
        <f t="shared" si="1"/>
        <v>0.125</v>
      </c>
      <c r="K23" s="4">
        <f t="shared" si="2"/>
        <v>0.33333333333333331</v>
      </c>
      <c r="L23" s="4">
        <f>K23*((L10+L11)+C1*(L13))</f>
        <v>0.91358024691358009</v>
      </c>
      <c r="M23" s="4">
        <f t="shared" si="3"/>
        <v>0.11419753086419751</v>
      </c>
      <c r="N23">
        <f t="shared" si="4"/>
        <v>17</v>
      </c>
      <c r="O23" s="24">
        <f>J23/$J$11</f>
        <v>0.5</v>
      </c>
      <c r="P23" s="7"/>
      <c r="Q23" s="7"/>
      <c r="R23" s="15">
        <f>P5+P4+P8</f>
        <v>4.7619047619047619</v>
      </c>
      <c r="S23">
        <f t="shared" si="5"/>
        <v>10</v>
      </c>
      <c r="T23" s="15">
        <f>Q5+Q4+Q8</f>
        <v>6.7619047619047619</v>
      </c>
      <c r="U23">
        <f t="shared" si="6"/>
        <v>13</v>
      </c>
    </row>
    <row r="24" spans="1:21">
      <c r="A24">
        <v>21</v>
      </c>
      <c r="B24" t="s">
        <v>1</v>
      </c>
      <c r="C24" t="s">
        <v>0</v>
      </c>
      <c r="D24" t="s">
        <v>2</v>
      </c>
      <c r="F24">
        <f t="shared" si="0"/>
        <v>1</v>
      </c>
      <c r="G24">
        <v>0</v>
      </c>
      <c r="H24">
        <v>1</v>
      </c>
      <c r="I24">
        <v>0</v>
      </c>
      <c r="J24" s="19">
        <f t="shared" si="1"/>
        <v>0.125</v>
      </c>
      <c r="K24" s="4">
        <f t="shared" si="2"/>
        <v>0.33333333333333331</v>
      </c>
      <c r="L24" s="4">
        <f>K24*((L9+L11)+C1*(L14))</f>
        <v>0.82469135802469129</v>
      </c>
      <c r="M24" s="4">
        <f t="shared" si="3"/>
        <v>0.10308641975308641</v>
      </c>
      <c r="N24">
        <f t="shared" si="4"/>
        <v>19</v>
      </c>
      <c r="O24" s="24">
        <f>J24/$J$11</f>
        <v>0.5</v>
      </c>
      <c r="P24" s="7"/>
      <c r="Q24" s="7"/>
      <c r="R24" s="18">
        <f>P5+P4+P6</f>
        <v>5.5476190476190474</v>
      </c>
      <c r="S24">
        <f t="shared" si="5"/>
        <v>7</v>
      </c>
      <c r="T24" s="18">
        <f>Q5+Q4+Q6</f>
        <v>8.8809523809523814</v>
      </c>
      <c r="U24">
        <f t="shared" si="6"/>
        <v>7</v>
      </c>
    </row>
    <row r="25" spans="1:21">
      <c r="A25">
        <v>23</v>
      </c>
      <c r="B25" t="s">
        <v>3</v>
      </c>
      <c r="C25" t="s">
        <v>0</v>
      </c>
      <c r="D25" t="s">
        <v>2</v>
      </c>
      <c r="F25">
        <f t="shared" si="0"/>
        <v>2</v>
      </c>
      <c r="G25">
        <v>1</v>
      </c>
      <c r="H25">
        <v>1</v>
      </c>
      <c r="I25">
        <v>0</v>
      </c>
      <c r="J25" s="9">
        <f t="shared" si="1"/>
        <v>0.25</v>
      </c>
      <c r="K25" s="4">
        <f t="shared" si="2"/>
        <v>0.66666666666666663</v>
      </c>
      <c r="L25" s="4">
        <f>K25*((L15+L9)+C1*(L16))</f>
        <v>2.7851851851851852</v>
      </c>
      <c r="M25" s="4">
        <f t="shared" si="3"/>
        <v>0.6962962962962963</v>
      </c>
      <c r="N25">
        <f t="shared" si="4"/>
        <v>9</v>
      </c>
      <c r="O25" s="5">
        <f>J25/$J$15</f>
        <v>0.66666666666666663</v>
      </c>
      <c r="P25" s="7"/>
      <c r="Q25" s="7"/>
      <c r="R25" s="16">
        <f>P7+P4+P6</f>
        <v>6.5476190476190474</v>
      </c>
      <c r="S25">
        <f t="shared" si="5"/>
        <v>3</v>
      </c>
      <c r="T25" s="18">
        <f>Q7+Q4+Q6</f>
        <v>9.8809523809523814</v>
      </c>
      <c r="U25">
        <f t="shared" si="6"/>
        <v>4</v>
      </c>
    </row>
    <row r="26" spans="1:21">
      <c r="A26">
        <v>24</v>
      </c>
      <c r="B26" t="s">
        <v>3</v>
      </c>
      <c r="C26" t="s">
        <v>0</v>
      </c>
      <c r="D26" t="s">
        <v>4</v>
      </c>
      <c r="F26">
        <f t="shared" si="0"/>
        <v>2</v>
      </c>
      <c r="G26">
        <v>2</v>
      </c>
      <c r="H26">
        <v>0</v>
      </c>
      <c r="I26">
        <v>0</v>
      </c>
      <c r="J26" s="9">
        <f t="shared" si="1"/>
        <v>0.25</v>
      </c>
      <c r="K26" s="4">
        <f t="shared" si="2"/>
        <v>1</v>
      </c>
      <c r="L26" s="10">
        <f>K26*((L15+L10)+C1*(L17))</f>
        <v>4.2222222222222223</v>
      </c>
      <c r="M26" s="10">
        <f t="shared" si="3"/>
        <v>1.0555555555555556</v>
      </c>
      <c r="N26">
        <f t="shared" si="4"/>
        <v>4</v>
      </c>
      <c r="O26" s="5">
        <f>J26/$J$15</f>
        <v>0.66666666666666663</v>
      </c>
      <c r="P26" s="7"/>
      <c r="Q26" s="7"/>
      <c r="R26" s="15">
        <f>P7+P4+P8</f>
        <v>5.7619047619047619</v>
      </c>
      <c r="S26">
        <f t="shared" si="5"/>
        <v>5</v>
      </c>
      <c r="T26" s="15">
        <f>Q7+Q4+Q8</f>
        <v>7.7619047619047619</v>
      </c>
      <c r="U26">
        <f t="shared" si="6"/>
        <v>9</v>
      </c>
    </row>
    <row r="27" spans="1:21">
      <c r="A27">
        <v>25</v>
      </c>
      <c r="B27" t="s">
        <v>3</v>
      </c>
      <c r="C27" t="s">
        <v>4</v>
      </c>
      <c r="D27" t="s">
        <v>2</v>
      </c>
      <c r="F27">
        <f t="shared" si="0"/>
        <v>1</v>
      </c>
      <c r="G27">
        <v>0</v>
      </c>
      <c r="H27">
        <v>1</v>
      </c>
      <c r="I27">
        <v>0</v>
      </c>
      <c r="J27" s="19">
        <f t="shared" si="1"/>
        <v>0.125</v>
      </c>
      <c r="K27" s="4">
        <f t="shared" si="2"/>
        <v>0.33333333333333331</v>
      </c>
      <c r="L27" s="4">
        <f>K27*((L17+L18)+C1*(L16))</f>
        <v>1.0370370370370368</v>
      </c>
      <c r="M27" s="4">
        <f t="shared" si="3"/>
        <v>0.12962962962962959</v>
      </c>
      <c r="N27">
        <f t="shared" si="4"/>
        <v>16</v>
      </c>
      <c r="O27" s="24">
        <f>J27/$J$17</f>
        <v>0.5</v>
      </c>
      <c r="P27" s="7"/>
      <c r="Q27" s="7"/>
      <c r="R27" s="18">
        <f>P7+P8+P6</f>
        <v>5.3095238095238093</v>
      </c>
      <c r="S27">
        <f t="shared" si="5"/>
        <v>9</v>
      </c>
      <c r="T27" s="16">
        <f>Q7+Q8+Q6</f>
        <v>10.642857142857142</v>
      </c>
      <c r="U27">
        <f t="shared" si="6"/>
        <v>3</v>
      </c>
    </row>
    <row r="28" spans="1:21">
      <c r="A28">
        <v>26</v>
      </c>
      <c r="B28" t="s">
        <v>1</v>
      </c>
      <c r="C28" t="s">
        <v>3</v>
      </c>
      <c r="D28" t="s">
        <v>0</v>
      </c>
      <c r="E28" t="s">
        <v>4</v>
      </c>
      <c r="F28">
        <f t="shared" si="0"/>
        <v>1</v>
      </c>
      <c r="G28">
        <v>1</v>
      </c>
      <c r="H28">
        <v>0</v>
      </c>
      <c r="I28">
        <v>0</v>
      </c>
      <c r="J28" s="19">
        <f t="shared" si="1"/>
        <v>0.125</v>
      </c>
      <c r="K28" s="4">
        <f t="shared" si="2"/>
        <v>1</v>
      </c>
      <c r="L28" s="14">
        <f>K28*((L21+L26)+C1*(L23+L22))</f>
        <v>9.0534979423868318</v>
      </c>
      <c r="M28" s="10">
        <f t="shared" si="3"/>
        <v>1.131687242798354</v>
      </c>
      <c r="N28">
        <f t="shared" si="4"/>
        <v>2</v>
      </c>
      <c r="O28" s="24">
        <f>J28/$J$21</f>
        <v>0.5</v>
      </c>
      <c r="P28" s="7"/>
      <c r="Q28" s="7"/>
      <c r="R28" s="15">
        <f>P5+P7+P4+P8</f>
        <v>5.7619047619047619</v>
      </c>
      <c r="S28">
        <f t="shared" si="5"/>
        <v>5</v>
      </c>
      <c r="T28" s="15">
        <f>Q5+Q7+Q4+Q8</f>
        <v>7.7619047619047619</v>
      </c>
      <c r="U28">
        <f t="shared" si="6"/>
        <v>9</v>
      </c>
    </row>
    <row r="29" spans="1:21">
      <c r="A29">
        <v>27</v>
      </c>
      <c r="B29" t="s">
        <v>1</v>
      </c>
      <c r="C29" t="s">
        <v>3</v>
      </c>
      <c r="D29" t="s">
        <v>0</v>
      </c>
      <c r="E29" t="s">
        <v>2</v>
      </c>
      <c r="F29">
        <f t="shared" si="0"/>
        <v>1</v>
      </c>
      <c r="G29">
        <v>1</v>
      </c>
      <c r="H29">
        <v>0</v>
      </c>
      <c r="I29">
        <v>0</v>
      </c>
      <c r="J29" s="19">
        <f t="shared" si="1"/>
        <v>0.125</v>
      </c>
      <c r="K29" s="4">
        <f t="shared" si="2"/>
        <v>1</v>
      </c>
      <c r="L29" s="4">
        <f>K29*((L25+L21)+C1*(L20+L24))</f>
        <v>7.5127572016460906</v>
      </c>
      <c r="M29" s="4">
        <f t="shared" si="3"/>
        <v>0.93909465020576133</v>
      </c>
      <c r="N29">
        <f t="shared" si="4"/>
        <v>6</v>
      </c>
      <c r="O29" s="24">
        <f>J29/$J$21</f>
        <v>0.5</v>
      </c>
      <c r="P29" s="7"/>
      <c r="Q29" s="7"/>
      <c r="R29" s="16">
        <f>P5+P7+P4+P6</f>
        <v>6.5476190476190474</v>
      </c>
      <c r="S29">
        <f t="shared" si="5"/>
        <v>3</v>
      </c>
      <c r="T29" s="18">
        <f>Q5+Q7+Q4+Q6</f>
        <v>9.8809523809523814</v>
      </c>
      <c r="U29">
        <f t="shared" si="6"/>
        <v>4</v>
      </c>
    </row>
    <row r="30" spans="1:21">
      <c r="A30">
        <v>28</v>
      </c>
      <c r="B30" t="s">
        <v>3</v>
      </c>
      <c r="C30" t="s">
        <v>0</v>
      </c>
      <c r="D30" t="s">
        <v>4</v>
      </c>
      <c r="E30" t="s">
        <v>2</v>
      </c>
      <c r="F30">
        <f t="shared" si="0"/>
        <v>1</v>
      </c>
      <c r="G30">
        <v>1</v>
      </c>
      <c r="H30">
        <v>0</v>
      </c>
      <c r="I30">
        <v>0</v>
      </c>
      <c r="J30" s="19">
        <f t="shared" si="1"/>
        <v>0.125</v>
      </c>
      <c r="K30" s="4">
        <f t="shared" si="2"/>
        <v>1</v>
      </c>
      <c r="L30" s="10">
        <f>K30*((L26+L19)+C1*(L25+L27))</f>
        <v>10.074074074074074</v>
      </c>
      <c r="M30" s="10">
        <f t="shared" si="3"/>
        <v>1.2592592592592593</v>
      </c>
      <c r="N30">
        <f t="shared" si="4"/>
        <v>1</v>
      </c>
      <c r="O30" s="24">
        <f>J30/$J$26</f>
        <v>0.5</v>
      </c>
      <c r="P30" s="7"/>
      <c r="Q30" s="7"/>
      <c r="R30" s="16">
        <f>P7+P4+P8+P6</f>
        <v>8.3095238095238102</v>
      </c>
      <c r="S30">
        <f t="shared" si="5"/>
        <v>1</v>
      </c>
      <c r="T30" s="16">
        <f>Q7+Q4+Q8+Q6</f>
        <v>13.642857142857142</v>
      </c>
      <c r="U30">
        <f t="shared" si="6"/>
        <v>1</v>
      </c>
    </row>
  </sheetData>
  <mergeCells count="1">
    <mergeCell ref="B3:E3"/>
  </mergeCells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F3" sqref="F3:I3"/>
    </sheetView>
  </sheetViews>
  <sheetFormatPr baseColWidth="12" defaultRowHeight="18" x14ac:dyDescent="0"/>
  <cols>
    <col min="1" max="1" width="4.5" bestFit="1" customWidth="1"/>
    <col min="6" max="6" width="8.5" bestFit="1" customWidth="1"/>
    <col min="7" max="9" width="6.5" bestFit="1" customWidth="1"/>
    <col min="10" max="10" width="6" bestFit="1" customWidth="1"/>
    <col min="11" max="11" width="8.5" bestFit="1" customWidth="1"/>
    <col min="12" max="12" width="6.33203125" bestFit="1" customWidth="1"/>
    <col min="13" max="13" width="6.1640625" bestFit="1" customWidth="1"/>
    <col min="14" max="14" width="7.5" bestFit="1" customWidth="1"/>
    <col min="15" max="15" width="12.83203125" bestFit="1" customWidth="1"/>
    <col min="16" max="16" width="14.6640625" bestFit="1" customWidth="1"/>
    <col min="17" max="17" width="14.5" bestFit="1" customWidth="1"/>
    <col min="18" max="18" width="7.5" bestFit="1" customWidth="1"/>
  </cols>
  <sheetData>
    <row r="1" spans="1:18">
      <c r="B1" t="s">
        <v>20</v>
      </c>
      <c r="C1">
        <f>1/3</f>
        <v>0.33333333333333331</v>
      </c>
    </row>
    <row r="3" spans="1:18">
      <c r="A3" t="s">
        <v>14</v>
      </c>
      <c r="B3" s="27" t="s">
        <v>11</v>
      </c>
      <c r="C3" s="27"/>
      <c r="D3" s="27"/>
      <c r="E3" s="27"/>
      <c r="F3" s="3" t="s">
        <v>9</v>
      </c>
      <c r="G3" s="3" t="s">
        <v>5</v>
      </c>
      <c r="H3" s="3" t="s">
        <v>6</v>
      </c>
      <c r="I3" s="3" t="s">
        <v>7</v>
      </c>
      <c r="J3" s="8" t="s">
        <v>29</v>
      </c>
      <c r="K3" s="2" t="s">
        <v>35</v>
      </c>
      <c r="L3" s="2" t="s">
        <v>21</v>
      </c>
      <c r="M3" s="2" t="s">
        <v>24</v>
      </c>
      <c r="N3" s="2" t="s">
        <v>25</v>
      </c>
      <c r="O3" s="3" t="s">
        <v>22</v>
      </c>
      <c r="P3" s="3" t="s">
        <v>30</v>
      </c>
      <c r="Q3" s="3" t="s">
        <v>10</v>
      </c>
      <c r="R3" s="3" t="s">
        <v>25</v>
      </c>
    </row>
    <row r="4" spans="1:18">
      <c r="A4">
        <v>1</v>
      </c>
      <c r="B4" t="s">
        <v>0</v>
      </c>
      <c r="F4">
        <f t="shared" ref="F4:F30" si="0">SUM(G4:I4)</f>
        <v>7</v>
      </c>
      <c r="G4">
        <v>7</v>
      </c>
      <c r="H4">
        <v>0</v>
      </c>
      <c r="I4">
        <v>0</v>
      </c>
      <c r="J4" s="9">
        <f t="shared" ref="J4:J30" si="1">F4/8</f>
        <v>0.875</v>
      </c>
      <c r="K4" s="4">
        <f t="shared" ref="K4:K30" si="2">(G4+$C$1*H4+($C$1^2)*I4)/F4</f>
        <v>1</v>
      </c>
      <c r="L4" s="4">
        <f>K4</f>
        <v>1</v>
      </c>
      <c r="M4" s="4"/>
      <c r="O4" s="6"/>
      <c r="P4" s="7">
        <f>O15</f>
        <v>1</v>
      </c>
    </row>
    <row r="5" spans="1:18">
      <c r="A5">
        <v>2</v>
      </c>
      <c r="B5" t="s">
        <v>1</v>
      </c>
      <c r="F5">
        <f t="shared" si="0"/>
        <v>2</v>
      </c>
      <c r="G5">
        <v>2</v>
      </c>
      <c r="H5">
        <v>0</v>
      </c>
      <c r="I5">
        <v>0</v>
      </c>
      <c r="J5" s="9">
        <f t="shared" si="1"/>
        <v>0.25</v>
      </c>
      <c r="K5" s="4">
        <f t="shared" si="2"/>
        <v>1</v>
      </c>
      <c r="L5" s="4">
        <f>K5</f>
        <v>1</v>
      </c>
      <c r="M5" s="4"/>
      <c r="O5" s="6"/>
      <c r="P5" s="7">
        <v>0</v>
      </c>
    </row>
    <row r="6" spans="1:18">
      <c r="A6">
        <v>3</v>
      </c>
      <c r="B6" t="s">
        <v>2</v>
      </c>
      <c r="F6">
        <f t="shared" si="0"/>
        <v>6</v>
      </c>
      <c r="G6">
        <v>6</v>
      </c>
      <c r="H6">
        <v>0</v>
      </c>
      <c r="I6">
        <v>0</v>
      </c>
      <c r="J6" s="9">
        <f t="shared" si="1"/>
        <v>0.75</v>
      </c>
      <c r="K6" s="4">
        <f t="shared" si="2"/>
        <v>1</v>
      </c>
      <c r="L6" s="4">
        <f>K6</f>
        <v>1</v>
      </c>
      <c r="M6" s="4"/>
      <c r="O6" s="6"/>
      <c r="P6" s="11">
        <f>O9+O16+O25</f>
        <v>2.0476190476190474</v>
      </c>
    </row>
    <row r="7" spans="1:18">
      <c r="A7">
        <v>4</v>
      </c>
      <c r="B7" t="s">
        <v>3</v>
      </c>
      <c r="F7">
        <f t="shared" si="0"/>
        <v>3</v>
      </c>
      <c r="G7">
        <v>3</v>
      </c>
      <c r="H7">
        <v>0</v>
      </c>
      <c r="I7">
        <v>0</v>
      </c>
      <c r="J7" s="9">
        <f t="shared" si="1"/>
        <v>0.375</v>
      </c>
      <c r="K7" s="4">
        <f t="shared" si="2"/>
        <v>1</v>
      </c>
      <c r="L7" s="4">
        <f>K7</f>
        <v>1</v>
      </c>
      <c r="M7" s="4"/>
      <c r="O7" s="6"/>
      <c r="P7" s="7">
        <v>0</v>
      </c>
    </row>
    <row r="8" spans="1:18">
      <c r="A8">
        <v>5</v>
      </c>
      <c r="B8" t="s">
        <v>4</v>
      </c>
      <c r="F8">
        <f t="shared" si="0"/>
        <v>4</v>
      </c>
      <c r="G8">
        <v>4</v>
      </c>
      <c r="H8">
        <v>0</v>
      </c>
      <c r="I8">
        <v>0</v>
      </c>
      <c r="J8" s="9">
        <f t="shared" si="1"/>
        <v>0.5</v>
      </c>
      <c r="K8" s="4">
        <f t="shared" si="2"/>
        <v>1</v>
      </c>
      <c r="L8" s="4">
        <f>K8</f>
        <v>1</v>
      </c>
      <c r="M8" s="4"/>
      <c r="O8" s="6"/>
      <c r="P8" s="17">
        <f>O10+O17+O26</f>
        <v>1.7619047619047619</v>
      </c>
    </row>
    <row r="9" spans="1:18">
      <c r="A9">
        <v>6</v>
      </c>
      <c r="B9" t="s">
        <v>0</v>
      </c>
      <c r="C9" t="s">
        <v>2</v>
      </c>
      <c r="F9">
        <f t="shared" si="0"/>
        <v>5</v>
      </c>
      <c r="G9">
        <v>4</v>
      </c>
      <c r="H9">
        <v>1</v>
      </c>
      <c r="I9">
        <v>0</v>
      </c>
      <c r="J9" s="9">
        <f t="shared" si="1"/>
        <v>0.625</v>
      </c>
      <c r="K9" s="4">
        <f t="shared" si="2"/>
        <v>0.86666666666666659</v>
      </c>
      <c r="L9" s="4">
        <f>K9*(L4+L6)</f>
        <v>1.7333333333333332</v>
      </c>
      <c r="M9" s="4">
        <f t="shared" ref="M9:M30" si="3">L9*J9</f>
        <v>1.0833333333333333</v>
      </c>
      <c r="N9">
        <f t="shared" ref="N9:N30" si="4">RANK(M9,$M$9:$M$30)</f>
        <v>3</v>
      </c>
      <c r="O9" s="5">
        <f>J9/$J$4</f>
        <v>0.7142857142857143</v>
      </c>
      <c r="P9" s="7"/>
      <c r="Q9" s="18">
        <f>P4+P6</f>
        <v>3.0476190476190474</v>
      </c>
      <c r="R9">
        <f t="shared" ref="R9:R30" si="5">RANK(Q9,$Q$9:$Q$30)</f>
        <v>5</v>
      </c>
    </row>
    <row r="10" spans="1:18">
      <c r="A10">
        <v>7</v>
      </c>
      <c r="B10" t="s">
        <v>0</v>
      </c>
      <c r="C10" t="s">
        <v>4</v>
      </c>
      <c r="F10">
        <f t="shared" si="0"/>
        <v>3</v>
      </c>
      <c r="G10">
        <v>3</v>
      </c>
      <c r="H10">
        <v>0</v>
      </c>
      <c r="I10">
        <v>0</v>
      </c>
      <c r="J10" s="9">
        <f t="shared" si="1"/>
        <v>0.375</v>
      </c>
      <c r="K10" s="4">
        <f t="shared" si="2"/>
        <v>1</v>
      </c>
      <c r="L10" s="10">
        <f>K10*(L4+L8)</f>
        <v>2</v>
      </c>
      <c r="M10" s="4">
        <f t="shared" si="3"/>
        <v>0.75</v>
      </c>
      <c r="N10">
        <f t="shared" si="4"/>
        <v>7</v>
      </c>
      <c r="O10" s="5">
        <f>J10/$J$4</f>
        <v>0.42857142857142855</v>
      </c>
      <c r="P10" s="7"/>
      <c r="Q10" s="15">
        <f>P4+P8</f>
        <v>2.7619047619047619</v>
      </c>
      <c r="R10">
        <f t="shared" si="5"/>
        <v>9</v>
      </c>
    </row>
    <row r="11" spans="1:18">
      <c r="A11">
        <v>8</v>
      </c>
      <c r="B11" t="s">
        <v>1</v>
      </c>
      <c r="C11" t="s">
        <v>0</v>
      </c>
      <c r="F11">
        <f t="shared" si="0"/>
        <v>2</v>
      </c>
      <c r="G11">
        <v>0</v>
      </c>
      <c r="H11">
        <v>2</v>
      </c>
      <c r="I11">
        <v>0</v>
      </c>
      <c r="J11" s="9">
        <f t="shared" si="1"/>
        <v>0.25</v>
      </c>
      <c r="K11" s="4">
        <f t="shared" si="2"/>
        <v>0.33333333333333331</v>
      </c>
      <c r="L11" s="4">
        <f>K11*(L5+L4)</f>
        <v>0.66666666666666663</v>
      </c>
      <c r="M11" s="4">
        <f t="shared" si="3"/>
        <v>0.16666666666666666</v>
      </c>
      <c r="N11">
        <f t="shared" si="4"/>
        <v>14</v>
      </c>
      <c r="O11" s="5">
        <f>J11/$J$5</f>
        <v>1</v>
      </c>
      <c r="P11" s="7"/>
      <c r="Q11" s="15">
        <f>P5+P4</f>
        <v>1</v>
      </c>
      <c r="R11">
        <f t="shared" si="5"/>
        <v>19</v>
      </c>
    </row>
    <row r="12" spans="1:18">
      <c r="A12">
        <v>9</v>
      </c>
      <c r="B12" t="s">
        <v>1</v>
      </c>
      <c r="C12" t="s">
        <v>3</v>
      </c>
      <c r="F12">
        <f t="shared" si="0"/>
        <v>2</v>
      </c>
      <c r="G12">
        <v>2</v>
      </c>
      <c r="H12">
        <v>0</v>
      </c>
      <c r="I12">
        <v>0</v>
      </c>
      <c r="J12" s="9">
        <f t="shared" si="1"/>
        <v>0.25</v>
      </c>
      <c r="K12" s="4">
        <f t="shared" si="2"/>
        <v>1</v>
      </c>
      <c r="L12" s="10">
        <f>K12*(L5+L7)</f>
        <v>2</v>
      </c>
      <c r="M12" s="4">
        <f t="shared" si="3"/>
        <v>0.5</v>
      </c>
      <c r="N12">
        <f t="shared" si="4"/>
        <v>11</v>
      </c>
      <c r="O12" s="5">
        <f>J12/$J$5</f>
        <v>1</v>
      </c>
      <c r="P12" s="7"/>
      <c r="Q12" s="15">
        <f>P5+P7</f>
        <v>0</v>
      </c>
      <c r="R12">
        <f t="shared" si="5"/>
        <v>22</v>
      </c>
    </row>
    <row r="13" spans="1:18">
      <c r="A13">
        <v>10</v>
      </c>
      <c r="B13" t="s">
        <v>1</v>
      </c>
      <c r="C13" t="s">
        <v>4</v>
      </c>
      <c r="F13">
        <f t="shared" si="0"/>
        <v>1</v>
      </c>
      <c r="G13">
        <v>0</v>
      </c>
      <c r="H13">
        <v>0</v>
      </c>
      <c r="I13">
        <v>1</v>
      </c>
      <c r="J13" s="19">
        <f t="shared" si="1"/>
        <v>0.125</v>
      </c>
      <c r="K13" s="4">
        <f t="shared" si="2"/>
        <v>0.1111111111111111</v>
      </c>
      <c r="L13" s="4">
        <f>K13*(L5+L8)</f>
        <v>0.22222222222222221</v>
      </c>
      <c r="M13" s="4">
        <f t="shared" si="3"/>
        <v>2.7777777777777776E-2</v>
      </c>
      <c r="N13">
        <f t="shared" si="4"/>
        <v>21</v>
      </c>
      <c r="O13" s="5">
        <f>J13/$J$5</f>
        <v>0.5</v>
      </c>
      <c r="P13" s="7"/>
      <c r="Q13" s="15">
        <f>P5+P8</f>
        <v>1.7619047619047619</v>
      </c>
      <c r="R13">
        <f t="shared" si="5"/>
        <v>16</v>
      </c>
    </row>
    <row r="14" spans="1:18">
      <c r="A14">
        <v>11</v>
      </c>
      <c r="B14" t="s">
        <v>1</v>
      </c>
      <c r="C14" t="s">
        <v>2</v>
      </c>
      <c r="F14">
        <f t="shared" si="0"/>
        <v>1</v>
      </c>
      <c r="G14">
        <v>0</v>
      </c>
      <c r="H14">
        <v>0</v>
      </c>
      <c r="I14">
        <v>1</v>
      </c>
      <c r="J14" s="19">
        <f t="shared" si="1"/>
        <v>0.125</v>
      </c>
      <c r="K14" s="4">
        <f t="shared" si="2"/>
        <v>0.1111111111111111</v>
      </c>
      <c r="L14" s="4">
        <f>K14*(L6+L5)</f>
        <v>0.22222222222222221</v>
      </c>
      <c r="M14" s="4">
        <f t="shared" si="3"/>
        <v>2.7777777777777776E-2</v>
      </c>
      <c r="N14">
        <f t="shared" si="4"/>
        <v>21</v>
      </c>
      <c r="O14" s="5">
        <f>J14/$J$5</f>
        <v>0.5</v>
      </c>
      <c r="P14" s="7"/>
      <c r="Q14" s="15">
        <f>P5+P6</f>
        <v>2.0476190476190474</v>
      </c>
      <c r="R14">
        <f t="shared" si="5"/>
        <v>13</v>
      </c>
    </row>
    <row r="15" spans="1:18">
      <c r="A15">
        <v>12</v>
      </c>
      <c r="B15" t="s">
        <v>3</v>
      </c>
      <c r="C15" t="s">
        <v>0</v>
      </c>
      <c r="F15">
        <f t="shared" si="0"/>
        <v>3</v>
      </c>
      <c r="G15">
        <v>3</v>
      </c>
      <c r="H15">
        <v>0</v>
      </c>
      <c r="I15">
        <v>0</v>
      </c>
      <c r="J15" s="9">
        <f t="shared" si="1"/>
        <v>0.375</v>
      </c>
      <c r="K15" s="4">
        <f t="shared" si="2"/>
        <v>1</v>
      </c>
      <c r="L15" s="10">
        <f>K15*(L7+L4)</f>
        <v>2</v>
      </c>
      <c r="M15" s="4">
        <f t="shared" si="3"/>
        <v>0.75</v>
      </c>
      <c r="N15">
        <f t="shared" si="4"/>
        <v>7</v>
      </c>
      <c r="O15" s="5">
        <f>J15/$J$7</f>
        <v>1</v>
      </c>
      <c r="P15" s="7"/>
      <c r="Q15" s="15">
        <f>P7+P4</f>
        <v>1</v>
      </c>
      <c r="R15">
        <f t="shared" si="5"/>
        <v>19</v>
      </c>
    </row>
    <row r="16" spans="1:18">
      <c r="A16">
        <v>13</v>
      </c>
      <c r="B16" t="s">
        <v>3</v>
      </c>
      <c r="C16" t="s">
        <v>2</v>
      </c>
      <c r="F16">
        <f t="shared" si="0"/>
        <v>2</v>
      </c>
      <c r="G16">
        <v>1</v>
      </c>
      <c r="H16">
        <v>1</v>
      </c>
      <c r="I16">
        <v>0</v>
      </c>
      <c r="J16" s="9">
        <f t="shared" si="1"/>
        <v>0.25</v>
      </c>
      <c r="K16" s="4">
        <f t="shared" si="2"/>
        <v>0.66666666666666663</v>
      </c>
      <c r="L16" s="4">
        <f>K16*(L7+L6)</f>
        <v>1.3333333333333333</v>
      </c>
      <c r="M16" s="4">
        <f t="shared" si="3"/>
        <v>0.33333333333333331</v>
      </c>
      <c r="N16">
        <f t="shared" si="4"/>
        <v>13</v>
      </c>
      <c r="O16" s="5">
        <f>J16/$J$7</f>
        <v>0.66666666666666663</v>
      </c>
      <c r="P16" s="7"/>
      <c r="Q16" s="15">
        <f>P7+P6</f>
        <v>2.0476190476190474</v>
      </c>
      <c r="R16">
        <f t="shared" si="5"/>
        <v>13</v>
      </c>
    </row>
    <row r="17" spans="1:18">
      <c r="A17">
        <v>14</v>
      </c>
      <c r="B17" t="s">
        <v>3</v>
      </c>
      <c r="C17" t="s">
        <v>4</v>
      </c>
      <c r="F17">
        <f t="shared" si="0"/>
        <v>2</v>
      </c>
      <c r="G17">
        <v>0</v>
      </c>
      <c r="H17">
        <v>2</v>
      </c>
      <c r="I17">
        <v>0</v>
      </c>
      <c r="J17" s="9">
        <f t="shared" si="1"/>
        <v>0.25</v>
      </c>
      <c r="K17" s="4">
        <f t="shared" si="2"/>
        <v>0.33333333333333331</v>
      </c>
      <c r="L17" s="10">
        <f>K17*(L7+L8)</f>
        <v>0.66666666666666663</v>
      </c>
      <c r="M17" s="4">
        <f t="shared" si="3"/>
        <v>0.16666666666666666</v>
      </c>
      <c r="N17">
        <f t="shared" si="4"/>
        <v>14</v>
      </c>
      <c r="O17" s="5">
        <f>J17/$J$7</f>
        <v>0.66666666666666663</v>
      </c>
      <c r="P17" s="7"/>
      <c r="Q17" s="15">
        <f>P7+P8</f>
        <v>1.7619047619047619</v>
      </c>
      <c r="R17">
        <f t="shared" si="5"/>
        <v>16</v>
      </c>
    </row>
    <row r="18" spans="1:18">
      <c r="A18">
        <v>15</v>
      </c>
      <c r="B18" t="s">
        <v>4</v>
      </c>
      <c r="C18" t="s">
        <v>2</v>
      </c>
      <c r="F18">
        <f t="shared" si="0"/>
        <v>2</v>
      </c>
      <c r="G18">
        <v>2</v>
      </c>
      <c r="H18">
        <v>0</v>
      </c>
      <c r="I18">
        <v>0</v>
      </c>
      <c r="J18" s="9">
        <f t="shared" si="1"/>
        <v>0.25</v>
      </c>
      <c r="K18" s="4">
        <f t="shared" si="2"/>
        <v>1</v>
      </c>
      <c r="L18" s="10">
        <f>K18*(L7+L6)</f>
        <v>2</v>
      </c>
      <c r="M18" s="4">
        <f t="shared" si="3"/>
        <v>0.5</v>
      </c>
      <c r="N18">
        <f t="shared" si="4"/>
        <v>11</v>
      </c>
      <c r="O18" s="5">
        <f>J18/$J$8</f>
        <v>0.5</v>
      </c>
      <c r="P18" s="7"/>
      <c r="Q18" s="18">
        <f>P8+P6</f>
        <v>3.8095238095238093</v>
      </c>
      <c r="R18">
        <f t="shared" si="5"/>
        <v>3</v>
      </c>
    </row>
    <row r="19" spans="1:18">
      <c r="A19">
        <v>16</v>
      </c>
      <c r="B19" t="s">
        <v>0</v>
      </c>
      <c r="C19" t="s">
        <v>4</v>
      </c>
      <c r="D19" t="s">
        <v>2</v>
      </c>
      <c r="F19">
        <f t="shared" si="0"/>
        <v>1</v>
      </c>
      <c r="G19">
        <v>1</v>
      </c>
      <c r="H19">
        <v>0</v>
      </c>
      <c r="I19">
        <v>0</v>
      </c>
      <c r="J19" s="19">
        <f t="shared" si="1"/>
        <v>0.125</v>
      </c>
      <c r="K19" s="4">
        <f t="shared" si="2"/>
        <v>1</v>
      </c>
      <c r="L19" s="4">
        <f>K19*((L10+L18)+C1*(L9))</f>
        <v>4.5777777777777775</v>
      </c>
      <c r="M19" s="4">
        <f t="shared" si="3"/>
        <v>0.57222222222222219</v>
      </c>
      <c r="N19">
        <f t="shared" si="4"/>
        <v>10</v>
      </c>
      <c r="O19" s="5">
        <f>J19/$J$10</f>
        <v>0.33333333333333331</v>
      </c>
      <c r="P19" s="7"/>
      <c r="Q19" s="16">
        <f>P4+P8+P6</f>
        <v>4.8095238095238093</v>
      </c>
      <c r="R19">
        <f t="shared" si="5"/>
        <v>1</v>
      </c>
    </row>
    <row r="20" spans="1:18">
      <c r="A20">
        <v>17</v>
      </c>
      <c r="B20" t="s">
        <v>1</v>
      </c>
      <c r="C20" t="s">
        <v>3</v>
      </c>
      <c r="D20" t="s">
        <v>2</v>
      </c>
      <c r="F20">
        <f t="shared" si="0"/>
        <v>1</v>
      </c>
      <c r="G20">
        <v>0</v>
      </c>
      <c r="H20">
        <v>1</v>
      </c>
      <c r="I20">
        <v>0</v>
      </c>
      <c r="J20" s="19">
        <f t="shared" si="1"/>
        <v>0.125</v>
      </c>
      <c r="K20" s="4">
        <f t="shared" si="2"/>
        <v>0.33333333333333331</v>
      </c>
      <c r="L20" s="4">
        <f>K20*((L11+L16)+C1*(L14))</f>
        <v>0.69135802469135799</v>
      </c>
      <c r="M20" s="4">
        <f t="shared" si="3"/>
        <v>8.6419753086419748E-2</v>
      </c>
      <c r="N20">
        <f t="shared" si="4"/>
        <v>20</v>
      </c>
      <c r="O20" s="5">
        <f>J20/$J$12</f>
        <v>0.5</v>
      </c>
      <c r="P20" s="7"/>
      <c r="Q20" s="15">
        <f>P5+P7+P6</f>
        <v>2.0476190476190474</v>
      </c>
      <c r="R20">
        <f t="shared" si="5"/>
        <v>13</v>
      </c>
    </row>
    <row r="21" spans="1:18">
      <c r="A21">
        <v>18</v>
      </c>
      <c r="B21" t="s">
        <v>1</v>
      </c>
      <c r="C21" t="s">
        <v>3</v>
      </c>
      <c r="D21" t="s">
        <v>0</v>
      </c>
      <c r="F21">
        <f t="shared" si="0"/>
        <v>2</v>
      </c>
      <c r="G21">
        <v>2</v>
      </c>
      <c r="H21">
        <v>0</v>
      </c>
      <c r="I21">
        <v>0</v>
      </c>
      <c r="J21" s="9">
        <f t="shared" si="1"/>
        <v>0.25</v>
      </c>
      <c r="K21" s="4">
        <f t="shared" si="2"/>
        <v>1</v>
      </c>
      <c r="L21" s="4">
        <f>K21*((L12+L15)+C1*(L11))</f>
        <v>4.2222222222222223</v>
      </c>
      <c r="M21" s="4">
        <f t="shared" si="3"/>
        <v>1.0555555555555556</v>
      </c>
      <c r="N21">
        <f t="shared" si="4"/>
        <v>4</v>
      </c>
      <c r="O21" s="5">
        <f>J21/$J$12</f>
        <v>1</v>
      </c>
      <c r="P21" s="7"/>
      <c r="Q21" s="15">
        <f>P5+P7+P4</f>
        <v>1</v>
      </c>
      <c r="R21">
        <f t="shared" si="5"/>
        <v>19</v>
      </c>
    </row>
    <row r="22" spans="1:18">
      <c r="A22">
        <v>19</v>
      </c>
      <c r="B22" t="s">
        <v>1</v>
      </c>
      <c r="C22" t="s">
        <v>3</v>
      </c>
      <c r="D22" t="s">
        <v>4</v>
      </c>
      <c r="F22">
        <f t="shared" si="0"/>
        <v>1</v>
      </c>
      <c r="G22">
        <v>0</v>
      </c>
      <c r="H22">
        <v>1</v>
      </c>
      <c r="I22">
        <v>0</v>
      </c>
      <c r="J22" s="19">
        <f t="shared" si="1"/>
        <v>0.125</v>
      </c>
      <c r="K22" s="4">
        <f t="shared" si="2"/>
        <v>0.33333333333333331</v>
      </c>
      <c r="L22" s="4">
        <f>K22*((L12+L17)+C1*(L13))</f>
        <v>0.91358024691358009</v>
      </c>
      <c r="M22" s="4">
        <f t="shared" si="3"/>
        <v>0.11419753086419751</v>
      </c>
      <c r="N22">
        <f t="shared" si="4"/>
        <v>17</v>
      </c>
      <c r="O22" s="5">
        <f>J22/$J$12</f>
        <v>0.5</v>
      </c>
      <c r="P22" s="7"/>
      <c r="Q22" s="15">
        <f>P5+P7+P8</f>
        <v>1.7619047619047619</v>
      </c>
      <c r="R22">
        <f t="shared" si="5"/>
        <v>16</v>
      </c>
    </row>
    <row r="23" spans="1:18">
      <c r="A23">
        <v>20</v>
      </c>
      <c r="B23" t="s">
        <v>1</v>
      </c>
      <c r="C23" t="s">
        <v>0</v>
      </c>
      <c r="D23" t="s">
        <v>4</v>
      </c>
      <c r="F23">
        <f t="shared" si="0"/>
        <v>1</v>
      </c>
      <c r="G23">
        <v>0</v>
      </c>
      <c r="H23">
        <v>1</v>
      </c>
      <c r="I23">
        <v>0</v>
      </c>
      <c r="J23" s="19">
        <f t="shared" si="1"/>
        <v>0.125</v>
      </c>
      <c r="K23" s="4">
        <f t="shared" si="2"/>
        <v>0.33333333333333331</v>
      </c>
      <c r="L23" s="4">
        <f>K23*((L10+L11)+C1*(L13))</f>
        <v>0.91358024691358009</v>
      </c>
      <c r="M23" s="4">
        <f t="shared" si="3"/>
        <v>0.11419753086419751</v>
      </c>
      <c r="N23">
        <f t="shared" si="4"/>
        <v>17</v>
      </c>
      <c r="O23" s="5">
        <f>J23/$J$11</f>
        <v>0.5</v>
      </c>
      <c r="P23" s="7"/>
      <c r="Q23" s="15">
        <f>P5+P4+P8</f>
        <v>2.7619047619047619</v>
      </c>
      <c r="R23">
        <f t="shared" si="5"/>
        <v>9</v>
      </c>
    </row>
    <row r="24" spans="1:18">
      <c r="A24">
        <v>21</v>
      </c>
      <c r="B24" t="s">
        <v>1</v>
      </c>
      <c r="C24" t="s">
        <v>0</v>
      </c>
      <c r="D24" t="s">
        <v>2</v>
      </c>
      <c r="F24">
        <f t="shared" si="0"/>
        <v>1</v>
      </c>
      <c r="G24">
        <v>0</v>
      </c>
      <c r="H24">
        <v>1</v>
      </c>
      <c r="I24">
        <v>0</v>
      </c>
      <c r="J24" s="19">
        <f t="shared" si="1"/>
        <v>0.125</v>
      </c>
      <c r="K24" s="4">
        <f t="shared" si="2"/>
        <v>0.33333333333333331</v>
      </c>
      <c r="L24" s="4">
        <f>K24*((L9+L11)+C1*(L14))</f>
        <v>0.82469135802469129</v>
      </c>
      <c r="M24" s="4">
        <f t="shared" si="3"/>
        <v>0.10308641975308641</v>
      </c>
      <c r="N24">
        <f t="shared" si="4"/>
        <v>19</v>
      </c>
      <c r="O24" s="5">
        <f>J24/$J$11</f>
        <v>0.5</v>
      </c>
      <c r="P24" s="7"/>
      <c r="Q24" s="18">
        <f>P5+P4+P6</f>
        <v>3.0476190476190474</v>
      </c>
      <c r="R24">
        <f t="shared" si="5"/>
        <v>5</v>
      </c>
    </row>
    <row r="25" spans="1:18">
      <c r="A25">
        <v>23</v>
      </c>
      <c r="B25" t="s">
        <v>3</v>
      </c>
      <c r="C25" t="s">
        <v>0</v>
      </c>
      <c r="D25" t="s">
        <v>2</v>
      </c>
      <c r="F25">
        <f t="shared" si="0"/>
        <v>2</v>
      </c>
      <c r="G25">
        <v>1</v>
      </c>
      <c r="H25">
        <v>1</v>
      </c>
      <c r="I25">
        <v>0</v>
      </c>
      <c r="J25" s="9">
        <f t="shared" si="1"/>
        <v>0.25</v>
      </c>
      <c r="K25" s="4">
        <f t="shared" si="2"/>
        <v>0.66666666666666663</v>
      </c>
      <c r="L25" s="4">
        <f>K25*((L15+L9)+C1*(L16))</f>
        <v>2.7851851851851852</v>
      </c>
      <c r="M25" s="4">
        <f t="shared" si="3"/>
        <v>0.6962962962962963</v>
      </c>
      <c r="N25">
        <f t="shared" si="4"/>
        <v>9</v>
      </c>
      <c r="O25" s="5">
        <f>J25/$J$15</f>
        <v>0.66666666666666663</v>
      </c>
      <c r="P25" s="7"/>
      <c r="Q25" s="18">
        <f>P7+P4+P6</f>
        <v>3.0476190476190474</v>
      </c>
      <c r="R25">
        <f t="shared" si="5"/>
        <v>5</v>
      </c>
    </row>
    <row r="26" spans="1:18">
      <c r="A26">
        <v>24</v>
      </c>
      <c r="B26" t="s">
        <v>3</v>
      </c>
      <c r="C26" t="s">
        <v>0</v>
      </c>
      <c r="D26" t="s">
        <v>4</v>
      </c>
      <c r="F26">
        <f t="shared" si="0"/>
        <v>2</v>
      </c>
      <c r="G26">
        <v>2</v>
      </c>
      <c r="H26">
        <v>0</v>
      </c>
      <c r="I26">
        <v>0</v>
      </c>
      <c r="J26" s="9">
        <f t="shared" si="1"/>
        <v>0.25</v>
      </c>
      <c r="K26" s="4">
        <f t="shared" si="2"/>
        <v>1</v>
      </c>
      <c r="L26" s="10">
        <f>K26*((L15+L10)+C1*(L17))</f>
        <v>4.2222222222222223</v>
      </c>
      <c r="M26" s="10">
        <f t="shared" si="3"/>
        <v>1.0555555555555556</v>
      </c>
      <c r="N26">
        <f t="shared" si="4"/>
        <v>4</v>
      </c>
      <c r="O26" s="5">
        <f>J26/$J$15</f>
        <v>0.66666666666666663</v>
      </c>
      <c r="P26" s="7"/>
      <c r="Q26" s="15">
        <f>P7+P4+P8</f>
        <v>2.7619047619047619</v>
      </c>
      <c r="R26">
        <f t="shared" si="5"/>
        <v>9</v>
      </c>
    </row>
    <row r="27" spans="1:18">
      <c r="A27">
        <v>25</v>
      </c>
      <c r="B27" t="s">
        <v>3</v>
      </c>
      <c r="C27" t="s">
        <v>4</v>
      </c>
      <c r="D27" t="s">
        <v>2</v>
      </c>
      <c r="F27">
        <f t="shared" si="0"/>
        <v>1</v>
      </c>
      <c r="G27">
        <v>0</v>
      </c>
      <c r="H27">
        <v>1</v>
      </c>
      <c r="I27">
        <v>0</v>
      </c>
      <c r="J27" s="19">
        <f t="shared" si="1"/>
        <v>0.125</v>
      </c>
      <c r="K27" s="4">
        <f t="shared" si="2"/>
        <v>0.33333333333333331</v>
      </c>
      <c r="L27" s="4">
        <f>K27*((L17+L18)+C1*(L16))</f>
        <v>1.0370370370370368</v>
      </c>
      <c r="M27" s="4">
        <f t="shared" si="3"/>
        <v>0.12962962962962959</v>
      </c>
      <c r="N27">
        <f t="shared" si="4"/>
        <v>16</v>
      </c>
      <c r="O27" s="5">
        <f>J27/$J$17</f>
        <v>0.5</v>
      </c>
      <c r="P27" s="7"/>
      <c r="Q27" s="16">
        <f>P7+P8+P6</f>
        <v>3.8095238095238093</v>
      </c>
      <c r="R27">
        <f t="shared" si="5"/>
        <v>3</v>
      </c>
    </row>
    <row r="28" spans="1:18">
      <c r="A28">
        <v>26</v>
      </c>
      <c r="B28" t="s">
        <v>1</v>
      </c>
      <c r="C28" t="s">
        <v>3</v>
      </c>
      <c r="D28" t="s">
        <v>0</v>
      </c>
      <c r="E28" t="s">
        <v>4</v>
      </c>
      <c r="F28">
        <f t="shared" si="0"/>
        <v>1</v>
      </c>
      <c r="G28">
        <v>1</v>
      </c>
      <c r="H28">
        <v>0</v>
      </c>
      <c r="I28">
        <v>0</v>
      </c>
      <c r="J28" s="19">
        <f t="shared" si="1"/>
        <v>0.125</v>
      </c>
      <c r="K28" s="4">
        <f t="shared" si="2"/>
        <v>1</v>
      </c>
      <c r="L28" s="14">
        <f>K28*((L21+L26)+C1*(L23+L22))</f>
        <v>9.0534979423868318</v>
      </c>
      <c r="M28" s="10">
        <f t="shared" si="3"/>
        <v>1.131687242798354</v>
      </c>
      <c r="N28">
        <f t="shared" si="4"/>
        <v>2</v>
      </c>
      <c r="O28" s="5">
        <f>J28/$J$21</f>
        <v>0.5</v>
      </c>
      <c r="P28" s="7"/>
      <c r="Q28" s="15">
        <f>P5+P7+P4+P8</f>
        <v>2.7619047619047619</v>
      </c>
      <c r="R28">
        <f t="shared" si="5"/>
        <v>9</v>
      </c>
    </row>
    <row r="29" spans="1:18">
      <c r="A29">
        <v>27</v>
      </c>
      <c r="B29" t="s">
        <v>1</v>
      </c>
      <c r="C29" t="s">
        <v>3</v>
      </c>
      <c r="D29" t="s">
        <v>0</v>
      </c>
      <c r="E29" t="s">
        <v>2</v>
      </c>
      <c r="F29">
        <f t="shared" si="0"/>
        <v>1</v>
      </c>
      <c r="G29">
        <v>1</v>
      </c>
      <c r="H29">
        <v>0</v>
      </c>
      <c r="I29">
        <v>0</v>
      </c>
      <c r="J29" s="19">
        <f t="shared" si="1"/>
        <v>0.125</v>
      </c>
      <c r="K29" s="4">
        <f t="shared" si="2"/>
        <v>1</v>
      </c>
      <c r="L29" s="4">
        <f>K29*((L25+L21)+C1*(L20+L24))</f>
        <v>7.5127572016460906</v>
      </c>
      <c r="M29" s="4">
        <f t="shared" si="3"/>
        <v>0.93909465020576133</v>
      </c>
      <c r="N29">
        <f t="shared" si="4"/>
        <v>6</v>
      </c>
      <c r="O29" s="5">
        <f>J29/$J$21</f>
        <v>0.5</v>
      </c>
      <c r="P29" s="7"/>
      <c r="Q29" s="18">
        <f>P5+P7+P4+P6</f>
        <v>3.0476190476190474</v>
      </c>
      <c r="R29">
        <f t="shared" si="5"/>
        <v>5</v>
      </c>
    </row>
    <row r="30" spans="1:18">
      <c r="A30">
        <v>28</v>
      </c>
      <c r="B30" t="s">
        <v>3</v>
      </c>
      <c r="C30" t="s">
        <v>0</v>
      </c>
      <c r="D30" t="s">
        <v>4</v>
      </c>
      <c r="E30" t="s">
        <v>2</v>
      </c>
      <c r="F30">
        <f t="shared" si="0"/>
        <v>1</v>
      </c>
      <c r="G30">
        <v>1</v>
      </c>
      <c r="H30">
        <v>0</v>
      </c>
      <c r="I30">
        <v>0</v>
      </c>
      <c r="J30" s="19">
        <f t="shared" si="1"/>
        <v>0.125</v>
      </c>
      <c r="K30" s="4">
        <f t="shared" si="2"/>
        <v>1</v>
      </c>
      <c r="L30" s="10">
        <f>K30*((L26+L19)+C1*(L25+L27))</f>
        <v>10.074074074074074</v>
      </c>
      <c r="M30" s="10">
        <f t="shared" si="3"/>
        <v>1.2592592592592593</v>
      </c>
      <c r="N30">
        <f t="shared" si="4"/>
        <v>1</v>
      </c>
      <c r="O30" s="5">
        <f>J30/$J$26</f>
        <v>0.5</v>
      </c>
      <c r="P30" s="7"/>
      <c r="Q30" s="16">
        <f>P7+P4+P8+P6</f>
        <v>4.8095238095238093</v>
      </c>
      <c r="R30">
        <f t="shared" si="5"/>
        <v>1</v>
      </c>
    </row>
  </sheetData>
  <mergeCells count="1">
    <mergeCell ref="B3:E3"/>
  </mergeCells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F3" sqref="F3:I3"/>
    </sheetView>
  </sheetViews>
  <sheetFormatPr baseColWidth="12" defaultRowHeight="18" x14ac:dyDescent="0"/>
  <cols>
    <col min="1" max="1" width="4.5" bestFit="1" customWidth="1"/>
    <col min="6" max="6" width="8.5" bestFit="1" customWidth="1"/>
    <col min="7" max="9" width="6.5" bestFit="1" customWidth="1"/>
    <col min="10" max="10" width="6" bestFit="1" customWidth="1"/>
    <col min="11" max="11" width="8.5" bestFit="1" customWidth="1"/>
    <col min="12" max="12" width="6.33203125" bestFit="1" customWidth="1"/>
    <col min="13" max="13" width="6.1640625" bestFit="1" customWidth="1"/>
    <col min="14" max="14" width="7.5" bestFit="1" customWidth="1"/>
    <col min="15" max="15" width="12.83203125" bestFit="1" customWidth="1"/>
    <col min="16" max="16" width="15.1640625" bestFit="1" customWidth="1"/>
    <col min="17" max="17" width="16.5" bestFit="1" customWidth="1"/>
    <col min="18" max="18" width="17.1640625" bestFit="1" customWidth="1"/>
    <col min="19" max="19" width="7.5" bestFit="1" customWidth="1"/>
    <col min="20" max="20" width="17.1640625" bestFit="1" customWidth="1"/>
    <col min="21" max="21" width="7.5" bestFit="1" customWidth="1"/>
  </cols>
  <sheetData>
    <row r="1" spans="1:21">
      <c r="B1" t="s">
        <v>20</v>
      </c>
      <c r="C1">
        <f>1/3</f>
        <v>0.33333333333333331</v>
      </c>
    </row>
    <row r="3" spans="1:21">
      <c r="A3" t="s">
        <v>14</v>
      </c>
      <c r="B3" s="27" t="s">
        <v>11</v>
      </c>
      <c r="C3" s="27"/>
      <c r="D3" s="27"/>
      <c r="E3" s="27"/>
      <c r="F3" s="3" t="s">
        <v>9</v>
      </c>
      <c r="G3" s="3" t="s">
        <v>5</v>
      </c>
      <c r="H3" s="3" t="s">
        <v>6</v>
      </c>
      <c r="I3" s="3" t="s">
        <v>7</v>
      </c>
      <c r="J3" s="8" t="s">
        <v>29</v>
      </c>
      <c r="K3" s="2" t="s">
        <v>35</v>
      </c>
      <c r="L3" s="2" t="s">
        <v>21</v>
      </c>
      <c r="M3" s="2" t="s">
        <v>24</v>
      </c>
      <c r="N3" s="2" t="s">
        <v>25</v>
      </c>
      <c r="O3" s="3" t="s">
        <v>22</v>
      </c>
      <c r="P3" s="3" t="s">
        <v>27</v>
      </c>
      <c r="Q3" s="3" t="s">
        <v>28</v>
      </c>
      <c r="R3" s="3" t="s">
        <v>33</v>
      </c>
      <c r="S3" s="3" t="s">
        <v>25</v>
      </c>
      <c r="T3" s="3" t="s">
        <v>34</v>
      </c>
      <c r="U3" s="3" t="s">
        <v>25</v>
      </c>
    </row>
    <row r="4" spans="1:21">
      <c r="A4">
        <v>1</v>
      </c>
      <c r="B4" t="s">
        <v>0</v>
      </c>
      <c r="F4">
        <f t="shared" ref="F4:F30" si="0">SUM(G4:I4)</f>
        <v>7</v>
      </c>
      <c r="G4">
        <v>7</v>
      </c>
      <c r="H4">
        <v>0</v>
      </c>
      <c r="I4">
        <v>0</v>
      </c>
      <c r="J4" s="9">
        <f t="shared" ref="J4:J30" si="1">F4/8</f>
        <v>0.875</v>
      </c>
      <c r="K4" s="4">
        <f t="shared" ref="K4:K30" si="2">(G4+$C$1*H4+($C$1^2)*I4)/F4</f>
        <v>1</v>
      </c>
      <c r="L4" s="4">
        <f>K4</f>
        <v>1</v>
      </c>
      <c r="M4" s="4"/>
      <c r="O4" s="6"/>
      <c r="P4" s="21">
        <v>0</v>
      </c>
      <c r="Q4" s="7">
        <v>0</v>
      </c>
    </row>
    <row r="5" spans="1:21">
      <c r="A5">
        <v>2</v>
      </c>
      <c r="B5" t="s">
        <v>1</v>
      </c>
      <c r="F5">
        <f t="shared" si="0"/>
        <v>2</v>
      </c>
      <c r="G5">
        <v>2</v>
      </c>
      <c r="H5">
        <v>0</v>
      </c>
      <c r="I5">
        <v>0</v>
      </c>
      <c r="J5" s="9">
        <f t="shared" si="1"/>
        <v>0.25</v>
      </c>
      <c r="K5" s="4">
        <f t="shared" si="2"/>
        <v>1</v>
      </c>
      <c r="L5" s="4">
        <f>K5</f>
        <v>1</v>
      </c>
      <c r="M5" s="4"/>
      <c r="O5" s="6"/>
      <c r="P5" s="7">
        <v>0</v>
      </c>
      <c r="Q5" s="7">
        <v>0</v>
      </c>
    </row>
    <row r="6" spans="1:21">
      <c r="A6">
        <v>3</v>
      </c>
      <c r="B6" t="s">
        <v>2</v>
      </c>
      <c r="F6">
        <f t="shared" si="0"/>
        <v>6</v>
      </c>
      <c r="G6">
        <v>6</v>
      </c>
      <c r="H6">
        <v>0</v>
      </c>
      <c r="I6">
        <v>0</v>
      </c>
      <c r="J6" s="9">
        <f t="shared" si="1"/>
        <v>0.75</v>
      </c>
      <c r="K6" s="4">
        <f t="shared" si="2"/>
        <v>1</v>
      </c>
      <c r="L6" s="4">
        <f>K6</f>
        <v>1</v>
      </c>
      <c r="M6" s="4"/>
      <c r="O6" s="6"/>
      <c r="P6" s="11">
        <f>O9+O25</f>
        <v>1.3809523809523809</v>
      </c>
      <c r="Q6" s="11">
        <f>O9+O19+O24+O25+O29+O30</f>
        <v>3.2142857142857144</v>
      </c>
    </row>
    <row r="7" spans="1:21">
      <c r="A7">
        <v>4</v>
      </c>
      <c r="B7" t="s">
        <v>3</v>
      </c>
      <c r="F7">
        <f t="shared" si="0"/>
        <v>3</v>
      </c>
      <c r="G7">
        <v>3</v>
      </c>
      <c r="H7">
        <v>0</v>
      </c>
      <c r="I7">
        <v>0</v>
      </c>
      <c r="J7" s="9">
        <f t="shared" si="1"/>
        <v>0.375</v>
      </c>
      <c r="K7" s="4">
        <f t="shared" si="2"/>
        <v>1</v>
      </c>
      <c r="L7" s="4">
        <f>K7</f>
        <v>1</v>
      </c>
      <c r="M7" s="4"/>
      <c r="O7" s="6"/>
      <c r="P7" s="7">
        <v>0</v>
      </c>
      <c r="Q7" s="7">
        <v>0</v>
      </c>
    </row>
    <row r="8" spans="1:21">
      <c r="A8">
        <v>5</v>
      </c>
      <c r="B8" t="s">
        <v>4</v>
      </c>
      <c r="F8">
        <f t="shared" si="0"/>
        <v>4</v>
      </c>
      <c r="G8">
        <v>4</v>
      </c>
      <c r="H8">
        <v>0</v>
      </c>
      <c r="I8">
        <v>0</v>
      </c>
      <c r="J8" s="9">
        <f t="shared" si="1"/>
        <v>0.5</v>
      </c>
      <c r="K8" s="4">
        <f t="shared" si="2"/>
        <v>1</v>
      </c>
      <c r="L8" s="4">
        <f>K8</f>
        <v>1</v>
      </c>
      <c r="M8" s="4"/>
      <c r="O8" s="6"/>
      <c r="P8" s="17">
        <f>O10+O26</f>
        <v>1.0952380952380951</v>
      </c>
      <c r="Q8" s="17">
        <f>O10+O23+O26+O28</f>
        <v>2.0952380952380953</v>
      </c>
    </row>
    <row r="9" spans="1:21">
      <c r="A9">
        <v>6</v>
      </c>
      <c r="B9" t="s">
        <v>0</v>
      </c>
      <c r="C9" t="s">
        <v>2</v>
      </c>
      <c r="F9">
        <f t="shared" si="0"/>
        <v>5</v>
      </c>
      <c r="G9">
        <v>4</v>
      </c>
      <c r="H9">
        <v>1</v>
      </c>
      <c r="I9">
        <v>0</v>
      </c>
      <c r="J9" s="9">
        <f t="shared" si="1"/>
        <v>0.625</v>
      </c>
      <c r="K9" s="4">
        <f t="shared" si="2"/>
        <v>0.86666666666666659</v>
      </c>
      <c r="L9" s="4">
        <f>K9*(L4+L6)</f>
        <v>1.7333333333333332</v>
      </c>
      <c r="M9" s="4">
        <f t="shared" ref="M9:M30" si="3">L9*J9</f>
        <v>1.0833333333333333</v>
      </c>
      <c r="N9">
        <f t="shared" ref="N9:N30" si="4">RANK(M9,$M$9:$M$30)</f>
        <v>3</v>
      </c>
      <c r="O9" s="12">
        <f>J9/$J$4</f>
        <v>0.7142857142857143</v>
      </c>
      <c r="P9" s="7"/>
      <c r="Q9" s="7"/>
      <c r="R9" s="18">
        <f>P4+P6</f>
        <v>1.3809523809523809</v>
      </c>
      <c r="S9">
        <f t="shared" ref="S9:S30" si="5">RANK(R9,$R$9:$R$30)</f>
        <v>5</v>
      </c>
      <c r="T9" s="18">
        <f>Q4+Q6</f>
        <v>3.2142857142857144</v>
      </c>
      <c r="U9">
        <f t="shared" ref="U9:U30" si="6">RANK(T9,$T$9:$T$30)</f>
        <v>5</v>
      </c>
    </row>
    <row r="10" spans="1:21">
      <c r="A10">
        <v>7</v>
      </c>
      <c r="B10" t="s">
        <v>0</v>
      </c>
      <c r="C10" t="s">
        <v>4</v>
      </c>
      <c r="F10">
        <f t="shared" si="0"/>
        <v>3</v>
      </c>
      <c r="G10">
        <v>3</v>
      </c>
      <c r="H10">
        <v>0</v>
      </c>
      <c r="I10">
        <v>0</v>
      </c>
      <c r="J10" s="9">
        <f t="shared" si="1"/>
        <v>0.375</v>
      </c>
      <c r="K10" s="4">
        <f t="shared" si="2"/>
        <v>1</v>
      </c>
      <c r="L10" s="10">
        <f>K10*(L4+L8)</f>
        <v>2</v>
      </c>
      <c r="M10" s="4">
        <f t="shared" si="3"/>
        <v>0.75</v>
      </c>
      <c r="N10">
        <f t="shared" si="4"/>
        <v>7</v>
      </c>
      <c r="O10" s="12">
        <f>J10/$J$4</f>
        <v>0.42857142857142855</v>
      </c>
      <c r="P10" s="7"/>
      <c r="Q10" s="7"/>
      <c r="R10" s="15">
        <f>P4+P8</f>
        <v>1.0952380952380951</v>
      </c>
      <c r="S10">
        <f t="shared" si="5"/>
        <v>12</v>
      </c>
      <c r="T10" s="15">
        <f>Q4+Q8</f>
        <v>2.0952380952380953</v>
      </c>
      <c r="U10">
        <f t="shared" si="6"/>
        <v>12</v>
      </c>
    </row>
    <row r="11" spans="1:21">
      <c r="A11">
        <v>8</v>
      </c>
      <c r="B11" t="s">
        <v>1</v>
      </c>
      <c r="C11" t="s">
        <v>0</v>
      </c>
      <c r="F11">
        <f t="shared" si="0"/>
        <v>2</v>
      </c>
      <c r="G11">
        <v>0</v>
      </c>
      <c r="H11">
        <v>2</v>
      </c>
      <c r="I11">
        <v>0</v>
      </c>
      <c r="J11" s="9">
        <f t="shared" si="1"/>
        <v>0.25</v>
      </c>
      <c r="K11" s="4">
        <f t="shared" si="2"/>
        <v>0.33333333333333331</v>
      </c>
      <c r="L11" s="4">
        <f>K11*(L5+L4)</f>
        <v>0.66666666666666663</v>
      </c>
      <c r="M11" s="4">
        <f t="shared" si="3"/>
        <v>0.16666666666666666</v>
      </c>
      <c r="N11">
        <f t="shared" si="4"/>
        <v>14</v>
      </c>
      <c r="O11" s="20">
        <f>J11/$J$5</f>
        <v>1</v>
      </c>
      <c r="P11" s="7"/>
      <c r="Q11" s="7"/>
      <c r="R11" s="15">
        <f>P5+P4</f>
        <v>0</v>
      </c>
      <c r="S11">
        <f t="shared" si="5"/>
        <v>19</v>
      </c>
      <c r="T11" s="15">
        <f>Q5+Q4</f>
        <v>0</v>
      </c>
      <c r="U11">
        <f t="shared" si="6"/>
        <v>19</v>
      </c>
    </row>
    <row r="12" spans="1:21">
      <c r="A12">
        <v>9</v>
      </c>
      <c r="B12" t="s">
        <v>1</v>
      </c>
      <c r="C12" t="s">
        <v>3</v>
      </c>
      <c r="F12">
        <f t="shared" si="0"/>
        <v>2</v>
      </c>
      <c r="G12">
        <v>2</v>
      </c>
      <c r="H12">
        <v>0</v>
      </c>
      <c r="I12">
        <v>0</v>
      </c>
      <c r="J12" s="9">
        <f t="shared" si="1"/>
        <v>0.25</v>
      </c>
      <c r="K12" s="4">
        <f t="shared" si="2"/>
        <v>1</v>
      </c>
      <c r="L12" s="10">
        <f>K12*(L5+L7)</f>
        <v>2</v>
      </c>
      <c r="M12" s="4">
        <f t="shared" si="3"/>
        <v>0.5</v>
      </c>
      <c r="N12">
        <f t="shared" si="4"/>
        <v>11</v>
      </c>
      <c r="O12" s="20">
        <f>J12/$J$5</f>
        <v>1</v>
      </c>
      <c r="P12" s="7"/>
      <c r="Q12" s="7"/>
      <c r="R12" s="15">
        <f>P5+P7</f>
        <v>0</v>
      </c>
      <c r="S12">
        <f t="shared" si="5"/>
        <v>19</v>
      </c>
      <c r="T12" s="15">
        <f>Q5+Q7</f>
        <v>0</v>
      </c>
      <c r="U12">
        <f t="shared" si="6"/>
        <v>19</v>
      </c>
    </row>
    <row r="13" spans="1:21">
      <c r="A13">
        <v>10</v>
      </c>
      <c r="B13" t="s">
        <v>1</v>
      </c>
      <c r="C13" t="s">
        <v>4</v>
      </c>
      <c r="F13">
        <f t="shared" si="0"/>
        <v>1</v>
      </c>
      <c r="G13">
        <v>0</v>
      </c>
      <c r="H13">
        <v>0</v>
      </c>
      <c r="I13">
        <v>1</v>
      </c>
      <c r="J13" s="19">
        <f t="shared" si="1"/>
        <v>0.125</v>
      </c>
      <c r="K13" s="4">
        <f t="shared" si="2"/>
        <v>0.1111111111111111</v>
      </c>
      <c r="L13" s="4">
        <f>K13*(L5+L8)</f>
        <v>0.22222222222222221</v>
      </c>
      <c r="M13" s="4">
        <f t="shared" si="3"/>
        <v>2.7777777777777776E-2</v>
      </c>
      <c r="N13">
        <f t="shared" si="4"/>
        <v>21</v>
      </c>
      <c r="O13" s="22">
        <f>J13/$J$5</f>
        <v>0.5</v>
      </c>
      <c r="P13" s="7"/>
      <c r="Q13" s="7"/>
      <c r="R13" s="15">
        <f>P5+P8</f>
        <v>1.0952380952380951</v>
      </c>
      <c r="S13">
        <f t="shared" si="5"/>
        <v>12</v>
      </c>
      <c r="T13" s="15">
        <f>Q5+Q8</f>
        <v>2.0952380952380953</v>
      </c>
      <c r="U13">
        <f t="shared" si="6"/>
        <v>12</v>
      </c>
    </row>
    <row r="14" spans="1:21">
      <c r="A14">
        <v>11</v>
      </c>
      <c r="B14" t="s">
        <v>1</v>
      </c>
      <c r="C14" t="s">
        <v>2</v>
      </c>
      <c r="F14">
        <f t="shared" si="0"/>
        <v>1</v>
      </c>
      <c r="G14">
        <v>0</v>
      </c>
      <c r="H14">
        <v>0</v>
      </c>
      <c r="I14">
        <v>1</v>
      </c>
      <c r="J14" s="19">
        <f t="shared" si="1"/>
        <v>0.125</v>
      </c>
      <c r="K14" s="4">
        <f t="shared" si="2"/>
        <v>0.1111111111111111</v>
      </c>
      <c r="L14" s="4">
        <f>K14*(L6+L5)</f>
        <v>0.22222222222222221</v>
      </c>
      <c r="M14" s="4">
        <f t="shared" si="3"/>
        <v>2.7777777777777776E-2</v>
      </c>
      <c r="N14">
        <f t="shared" si="4"/>
        <v>21</v>
      </c>
      <c r="O14" s="22">
        <f>J14/$J$5</f>
        <v>0.5</v>
      </c>
      <c r="P14" s="7"/>
      <c r="Q14" s="7"/>
      <c r="R14" s="15">
        <f>P5+P6</f>
        <v>1.3809523809523809</v>
      </c>
      <c r="S14">
        <f t="shared" si="5"/>
        <v>5</v>
      </c>
      <c r="T14" s="15">
        <f>Q5+Q6</f>
        <v>3.2142857142857144</v>
      </c>
      <c r="U14">
        <f t="shared" si="6"/>
        <v>5</v>
      </c>
    </row>
    <row r="15" spans="1:21">
      <c r="A15">
        <v>12</v>
      </c>
      <c r="B15" t="s">
        <v>3</v>
      </c>
      <c r="C15" t="s">
        <v>0</v>
      </c>
      <c r="F15">
        <f t="shared" si="0"/>
        <v>3</v>
      </c>
      <c r="G15">
        <v>3</v>
      </c>
      <c r="H15">
        <v>0</v>
      </c>
      <c r="I15">
        <v>0</v>
      </c>
      <c r="J15" s="9">
        <f t="shared" si="1"/>
        <v>0.375</v>
      </c>
      <c r="K15" s="4">
        <f t="shared" si="2"/>
        <v>1</v>
      </c>
      <c r="L15" s="10">
        <f>K15*(L7+L4)</f>
        <v>2</v>
      </c>
      <c r="M15" s="4">
        <f t="shared" si="3"/>
        <v>0.75</v>
      </c>
      <c r="N15">
        <f t="shared" si="4"/>
        <v>7</v>
      </c>
      <c r="O15" s="20">
        <f>J15/$J$7</f>
        <v>1</v>
      </c>
      <c r="P15" s="7"/>
      <c r="Q15" s="7"/>
      <c r="R15" s="15">
        <f>P7+P4</f>
        <v>0</v>
      </c>
      <c r="S15">
        <f t="shared" si="5"/>
        <v>19</v>
      </c>
      <c r="T15" s="15">
        <f>Q7+Q4</f>
        <v>0</v>
      </c>
      <c r="U15">
        <f t="shared" si="6"/>
        <v>19</v>
      </c>
    </row>
    <row r="16" spans="1:21">
      <c r="A16">
        <v>13</v>
      </c>
      <c r="B16" t="s">
        <v>3</v>
      </c>
      <c r="C16" t="s">
        <v>2</v>
      </c>
      <c r="F16">
        <f t="shared" si="0"/>
        <v>2</v>
      </c>
      <c r="G16">
        <v>1</v>
      </c>
      <c r="H16">
        <v>1</v>
      </c>
      <c r="I16">
        <v>0</v>
      </c>
      <c r="J16" s="9">
        <f t="shared" si="1"/>
        <v>0.25</v>
      </c>
      <c r="K16" s="4">
        <f t="shared" si="2"/>
        <v>0.66666666666666663</v>
      </c>
      <c r="L16" s="4">
        <f>K16*(L7+L6)</f>
        <v>1.3333333333333333</v>
      </c>
      <c r="M16" s="4">
        <f t="shared" si="3"/>
        <v>0.33333333333333331</v>
      </c>
      <c r="N16">
        <f t="shared" si="4"/>
        <v>13</v>
      </c>
      <c r="O16" s="20">
        <f>J16/$J$7</f>
        <v>0.66666666666666663</v>
      </c>
      <c r="P16" s="7"/>
      <c r="Q16" s="7"/>
      <c r="R16" s="15">
        <f>P7+P6</f>
        <v>1.3809523809523809</v>
      </c>
      <c r="S16">
        <f t="shared" si="5"/>
        <v>5</v>
      </c>
      <c r="T16" s="15">
        <f>Q7+Q6</f>
        <v>3.2142857142857144</v>
      </c>
      <c r="U16">
        <f t="shared" si="6"/>
        <v>5</v>
      </c>
    </row>
    <row r="17" spans="1:21">
      <c r="A17">
        <v>14</v>
      </c>
      <c r="B17" t="s">
        <v>3</v>
      </c>
      <c r="C17" t="s">
        <v>4</v>
      </c>
      <c r="F17">
        <f t="shared" si="0"/>
        <v>2</v>
      </c>
      <c r="G17">
        <v>0</v>
      </c>
      <c r="H17">
        <v>2</v>
      </c>
      <c r="I17">
        <v>0</v>
      </c>
      <c r="J17" s="9">
        <f t="shared" si="1"/>
        <v>0.25</v>
      </c>
      <c r="K17" s="4">
        <f t="shared" si="2"/>
        <v>0.33333333333333331</v>
      </c>
      <c r="L17" s="10">
        <f>K17*(L7+L8)</f>
        <v>0.66666666666666663</v>
      </c>
      <c r="M17" s="4">
        <f t="shared" si="3"/>
        <v>0.16666666666666666</v>
      </c>
      <c r="N17">
        <f t="shared" si="4"/>
        <v>14</v>
      </c>
      <c r="O17" s="20">
        <f>J17/$J$7</f>
        <v>0.66666666666666663</v>
      </c>
      <c r="P17" s="7"/>
      <c r="Q17" s="7"/>
      <c r="R17" s="15">
        <f>P7+P8</f>
        <v>1.0952380952380951</v>
      </c>
      <c r="S17">
        <f t="shared" si="5"/>
        <v>12</v>
      </c>
      <c r="T17" s="15">
        <f>Q7+Q8</f>
        <v>2.0952380952380953</v>
      </c>
      <c r="U17">
        <f t="shared" si="6"/>
        <v>12</v>
      </c>
    </row>
    <row r="18" spans="1:21">
      <c r="A18">
        <v>15</v>
      </c>
      <c r="B18" t="s">
        <v>4</v>
      </c>
      <c r="C18" t="s">
        <v>2</v>
      </c>
      <c r="F18">
        <f t="shared" si="0"/>
        <v>2</v>
      </c>
      <c r="G18">
        <v>2</v>
      </c>
      <c r="H18">
        <v>0</v>
      </c>
      <c r="I18">
        <v>0</v>
      </c>
      <c r="J18" s="9">
        <f t="shared" si="1"/>
        <v>0.25</v>
      </c>
      <c r="K18" s="4">
        <f t="shared" si="2"/>
        <v>1</v>
      </c>
      <c r="L18" s="10">
        <f>K18*(L7+L6)</f>
        <v>2</v>
      </c>
      <c r="M18" s="4">
        <f t="shared" si="3"/>
        <v>0.5</v>
      </c>
      <c r="N18">
        <f t="shared" si="4"/>
        <v>11</v>
      </c>
      <c r="O18" s="20">
        <f>J18/$J$8</f>
        <v>0.5</v>
      </c>
      <c r="P18" s="7"/>
      <c r="Q18" s="7"/>
      <c r="R18" s="16">
        <f>P8+P6</f>
        <v>2.4761904761904763</v>
      </c>
      <c r="S18">
        <f t="shared" si="5"/>
        <v>1</v>
      </c>
      <c r="T18" s="16">
        <f>Q8+Q6</f>
        <v>5.3095238095238102</v>
      </c>
      <c r="U18">
        <f t="shared" si="6"/>
        <v>1</v>
      </c>
    </row>
    <row r="19" spans="1:21">
      <c r="A19">
        <v>16</v>
      </c>
      <c r="B19" t="s">
        <v>0</v>
      </c>
      <c r="C19" t="s">
        <v>4</v>
      </c>
      <c r="D19" t="s">
        <v>2</v>
      </c>
      <c r="F19">
        <f t="shared" si="0"/>
        <v>1</v>
      </c>
      <c r="G19">
        <v>1</v>
      </c>
      <c r="H19">
        <v>0</v>
      </c>
      <c r="I19">
        <v>0</v>
      </c>
      <c r="J19" s="19">
        <f t="shared" si="1"/>
        <v>0.125</v>
      </c>
      <c r="K19" s="4">
        <f t="shared" si="2"/>
        <v>1</v>
      </c>
      <c r="L19" s="4">
        <f>K19*((L10+L18)+C1*(L9))</f>
        <v>4.5777777777777775</v>
      </c>
      <c r="M19" s="4">
        <f t="shared" si="3"/>
        <v>0.57222222222222219</v>
      </c>
      <c r="N19">
        <f t="shared" si="4"/>
        <v>10</v>
      </c>
      <c r="O19" s="23">
        <f>J19/$J$10</f>
        <v>0.33333333333333331</v>
      </c>
      <c r="P19" s="7"/>
      <c r="Q19" s="7"/>
      <c r="R19" s="16">
        <f>P4+P8+P6</f>
        <v>2.4761904761904763</v>
      </c>
      <c r="S19">
        <f t="shared" si="5"/>
        <v>1</v>
      </c>
      <c r="T19" s="16">
        <f>Q4+Q8+Q6</f>
        <v>5.3095238095238102</v>
      </c>
      <c r="U19">
        <f t="shared" si="6"/>
        <v>1</v>
      </c>
    </row>
    <row r="20" spans="1:21">
      <c r="A20">
        <v>17</v>
      </c>
      <c r="B20" t="s">
        <v>1</v>
      </c>
      <c r="C20" t="s">
        <v>3</v>
      </c>
      <c r="D20" t="s">
        <v>2</v>
      </c>
      <c r="F20">
        <f t="shared" si="0"/>
        <v>1</v>
      </c>
      <c r="G20">
        <v>0</v>
      </c>
      <c r="H20">
        <v>1</v>
      </c>
      <c r="I20">
        <v>0</v>
      </c>
      <c r="J20" s="19">
        <f t="shared" si="1"/>
        <v>0.125</v>
      </c>
      <c r="K20" s="4">
        <f t="shared" si="2"/>
        <v>0.33333333333333331</v>
      </c>
      <c r="L20" s="4">
        <f>K20*((L11+L16)+C1*(L14))</f>
        <v>0.69135802469135799</v>
      </c>
      <c r="M20" s="4">
        <f t="shared" si="3"/>
        <v>8.6419753086419748E-2</v>
      </c>
      <c r="N20">
        <f t="shared" si="4"/>
        <v>20</v>
      </c>
      <c r="O20" s="22">
        <f>J20/$J$12</f>
        <v>0.5</v>
      </c>
      <c r="P20" s="7"/>
      <c r="Q20" s="7"/>
      <c r="R20" s="15">
        <f>P5+P7+P6</f>
        <v>1.3809523809523809</v>
      </c>
      <c r="S20">
        <f t="shared" si="5"/>
        <v>5</v>
      </c>
      <c r="T20" s="15">
        <f>Q5+Q7+Q6</f>
        <v>3.2142857142857144</v>
      </c>
      <c r="U20">
        <f t="shared" si="6"/>
        <v>5</v>
      </c>
    </row>
    <row r="21" spans="1:21">
      <c r="A21">
        <v>18</v>
      </c>
      <c r="B21" t="s">
        <v>1</v>
      </c>
      <c r="C21" t="s">
        <v>3</v>
      </c>
      <c r="D21" t="s">
        <v>0</v>
      </c>
      <c r="F21">
        <f t="shared" si="0"/>
        <v>2</v>
      </c>
      <c r="G21">
        <v>2</v>
      </c>
      <c r="H21">
        <v>0</v>
      </c>
      <c r="I21">
        <v>0</v>
      </c>
      <c r="J21" s="9">
        <f t="shared" si="1"/>
        <v>0.25</v>
      </c>
      <c r="K21" s="4">
        <f t="shared" si="2"/>
        <v>1</v>
      </c>
      <c r="L21" s="4">
        <f>K21*((L12+L15)+C1*(L11))</f>
        <v>4.2222222222222223</v>
      </c>
      <c r="M21" s="4">
        <f t="shared" si="3"/>
        <v>1.0555555555555556</v>
      </c>
      <c r="N21">
        <f t="shared" si="4"/>
        <v>4</v>
      </c>
      <c r="O21" s="20">
        <f>J21/$J$12</f>
        <v>1</v>
      </c>
      <c r="P21" s="7"/>
      <c r="Q21" s="7"/>
      <c r="R21" s="15">
        <f>P5+P7+P4</f>
        <v>0</v>
      </c>
      <c r="S21">
        <f t="shared" si="5"/>
        <v>19</v>
      </c>
      <c r="T21" s="15">
        <f>Q5+Q7+Q4</f>
        <v>0</v>
      </c>
      <c r="U21">
        <f t="shared" si="6"/>
        <v>19</v>
      </c>
    </row>
    <row r="22" spans="1:21">
      <c r="A22">
        <v>19</v>
      </c>
      <c r="B22" t="s">
        <v>1</v>
      </c>
      <c r="C22" t="s">
        <v>3</v>
      </c>
      <c r="D22" t="s">
        <v>4</v>
      </c>
      <c r="F22">
        <f t="shared" si="0"/>
        <v>1</v>
      </c>
      <c r="G22">
        <v>0</v>
      </c>
      <c r="H22">
        <v>1</v>
      </c>
      <c r="I22">
        <v>0</v>
      </c>
      <c r="J22" s="19">
        <f t="shared" si="1"/>
        <v>0.125</v>
      </c>
      <c r="K22" s="4">
        <f t="shared" si="2"/>
        <v>0.33333333333333331</v>
      </c>
      <c r="L22" s="4">
        <f>K22*((L12+L17)+C1*(L13))</f>
        <v>0.91358024691358009</v>
      </c>
      <c r="M22" s="4">
        <f t="shared" si="3"/>
        <v>0.11419753086419751</v>
      </c>
      <c r="N22">
        <f t="shared" si="4"/>
        <v>17</v>
      </c>
      <c r="O22" s="22">
        <f>J22/$J$12</f>
        <v>0.5</v>
      </c>
      <c r="P22" s="7"/>
      <c r="Q22" s="7"/>
      <c r="R22" s="15">
        <f>P5+P7+P8</f>
        <v>1.0952380952380951</v>
      </c>
      <c r="S22">
        <f t="shared" si="5"/>
        <v>12</v>
      </c>
      <c r="T22" s="15">
        <f>Q5+Q7+Q8</f>
        <v>2.0952380952380953</v>
      </c>
      <c r="U22">
        <f t="shared" si="6"/>
        <v>12</v>
      </c>
    </row>
    <row r="23" spans="1:21">
      <c r="A23">
        <v>20</v>
      </c>
      <c r="B23" t="s">
        <v>1</v>
      </c>
      <c r="C23" t="s">
        <v>0</v>
      </c>
      <c r="D23" t="s">
        <v>4</v>
      </c>
      <c r="F23">
        <f t="shared" si="0"/>
        <v>1</v>
      </c>
      <c r="G23">
        <v>0</v>
      </c>
      <c r="H23">
        <v>1</v>
      </c>
      <c r="I23">
        <v>0</v>
      </c>
      <c r="J23" s="19">
        <f t="shared" si="1"/>
        <v>0.125</v>
      </c>
      <c r="K23" s="4">
        <f t="shared" si="2"/>
        <v>0.33333333333333331</v>
      </c>
      <c r="L23" s="4">
        <f>K23*((L10+L11)+C1*(L13))</f>
        <v>0.91358024691358009</v>
      </c>
      <c r="M23" s="4">
        <f t="shared" si="3"/>
        <v>0.11419753086419751</v>
      </c>
      <c r="N23">
        <f t="shared" si="4"/>
        <v>17</v>
      </c>
      <c r="O23" s="23">
        <f>J23/$J$11</f>
        <v>0.5</v>
      </c>
      <c r="P23" s="7"/>
      <c r="Q23" s="7"/>
      <c r="R23" s="15">
        <f>P5+P4+P8</f>
        <v>1.0952380952380951</v>
      </c>
      <c r="S23">
        <f t="shared" si="5"/>
        <v>12</v>
      </c>
      <c r="T23" s="15">
        <f>Q5+Q4+Q8</f>
        <v>2.0952380952380953</v>
      </c>
      <c r="U23">
        <f t="shared" si="6"/>
        <v>12</v>
      </c>
    </row>
    <row r="24" spans="1:21">
      <c r="A24">
        <v>21</v>
      </c>
      <c r="B24" t="s">
        <v>1</v>
      </c>
      <c r="C24" t="s">
        <v>0</v>
      </c>
      <c r="D24" t="s">
        <v>2</v>
      </c>
      <c r="F24">
        <f t="shared" si="0"/>
        <v>1</v>
      </c>
      <c r="G24">
        <v>0</v>
      </c>
      <c r="H24">
        <v>1</v>
      </c>
      <c r="I24">
        <v>0</v>
      </c>
      <c r="J24" s="19">
        <f t="shared" si="1"/>
        <v>0.125</v>
      </c>
      <c r="K24" s="4">
        <f t="shared" si="2"/>
        <v>0.33333333333333331</v>
      </c>
      <c r="L24" s="4">
        <f>K24*((L9+L11)+C1*(L14))</f>
        <v>0.82469135802469129</v>
      </c>
      <c r="M24" s="4">
        <f t="shared" si="3"/>
        <v>0.10308641975308641</v>
      </c>
      <c r="N24">
        <f t="shared" si="4"/>
        <v>19</v>
      </c>
      <c r="O24" s="23">
        <f>J24/$J$11</f>
        <v>0.5</v>
      </c>
      <c r="P24" s="7"/>
      <c r="Q24" s="7"/>
      <c r="R24" s="18">
        <f>P5+P4+P6</f>
        <v>1.3809523809523809</v>
      </c>
      <c r="S24">
        <f t="shared" si="5"/>
        <v>5</v>
      </c>
      <c r="T24" s="18">
        <f>Q5+Q4+Q6</f>
        <v>3.2142857142857144</v>
      </c>
      <c r="U24">
        <f t="shared" si="6"/>
        <v>5</v>
      </c>
    </row>
    <row r="25" spans="1:21">
      <c r="A25">
        <v>23</v>
      </c>
      <c r="B25" t="s">
        <v>3</v>
      </c>
      <c r="C25" t="s">
        <v>0</v>
      </c>
      <c r="D25" t="s">
        <v>2</v>
      </c>
      <c r="F25">
        <f t="shared" si="0"/>
        <v>2</v>
      </c>
      <c r="G25">
        <v>1</v>
      </c>
      <c r="H25">
        <v>1</v>
      </c>
      <c r="I25">
        <v>0</v>
      </c>
      <c r="J25" s="9">
        <f t="shared" si="1"/>
        <v>0.25</v>
      </c>
      <c r="K25" s="4">
        <f t="shared" si="2"/>
        <v>0.66666666666666663</v>
      </c>
      <c r="L25" s="4">
        <f>K25*((L15+L9)+C1*(L16))</f>
        <v>2.7851851851851852</v>
      </c>
      <c r="M25" s="4">
        <f t="shared" si="3"/>
        <v>0.6962962962962963</v>
      </c>
      <c r="N25">
        <f t="shared" si="4"/>
        <v>9</v>
      </c>
      <c r="O25" s="12">
        <f>J25/$J$15</f>
        <v>0.66666666666666663</v>
      </c>
      <c r="P25" s="7"/>
      <c r="Q25" s="7"/>
      <c r="R25" s="18">
        <f>P7+P4+P6</f>
        <v>1.3809523809523809</v>
      </c>
      <c r="S25">
        <f t="shared" si="5"/>
        <v>5</v>
      </c>
      <c r="T25" s="18">
        <f>Q7+Q4+Q6</f>
        <v>3.2142857142857144</v>
      </c>
      <c r="U25">
        <f t="shared" si="6"/>
        <v>5</v>
      </c>
    </row>
    <row r="26" spans="1:21">
      <c r="A26">
        <v>24</v>
      </c>
      <c r="B26" t="s">
        <v>3</v>
      </c>
      <c r="C26" t="s">
        <v>0</v>
      </c>
      <c r="D26" t="s">
        <v>4</v>
      </c>
      <c r="F26">
        <f t="shared" si="0"/>
        <v>2</v>
      </c>
      <c r="G26">
        <v>2</v>
      </c>
      <c r="H26">
        <v>0</v>
      </c>
      <c r="I26">
        <v>0</v>
      </c>
      <c r="J26" s="9">
        <f t="shared" si="1"/>
        <v>0.25</v>
      </c>
      <c r="K26" s="4">
        <f t="shared" si="2"/>
        <v>1</v>
      </c>
      <c r="L26" s="10">
        <f>K26*((L15+L10)+C1*(L17))</f>
        <v>4.2222222222222223</v>
      </c>
      <c r="M26" s="10">
        <f t="shared" si="3"/>
        <v>1.0555555555555556</v>
      </c>
      <c r="N26">
        <f t="shared" si="4"/>
        <v>4</v>
      </c>
      <c r="O26" s="12">
        <f>J26/$J$15</f>
        <v>0.66666666666666663</v>
      </c>
      <c r="P26" s="7"/>
      <c r="Q26" s="7"/>
      <c r="R26" s="15">
        <f>P7+P4+P8</f>
        <v>1.0952380952380951</v>
      </c>
      <c r="S26">
        <f t="shared" si="5"/>
        <v>12</v>
      </c>
      <c r="T26" s="15">
        <f>Q7+Q4+Q8</f>
        <v>2.0952380952380953</v>
      </c>
      <c r="U26">
        <f t="shared" si="6"/>
        <v>12</v>
      </c>
    </row>
    <row r="27" spans="1:21">
      <c r="A27">
        <v>25</v>
      </c>
      <c r="B27" t="s">
        <v>3</v>
      </c>
      <c r="C27" t="s">
        <v>4</v>
      </c>
      <c r="D27" t="s">
        <v>2</v>
      </c>
      <c r="F27">
        <f t="shared" si="0"/>
        <v>1</v>
      </c>
      <c r="G27">
        <v>0</v>
      </c>
      <c r="H27">
        <v>1</v>
      </c>
      <c r="I27">
        <v>0</v>
      </c>
      <c r="J27" s="19">
        <f t="shared" si="1"/>
        <v>0.125</v>
      </c>
      <c r="K27" s="4">
        <f t="shared" si="2"/>
        <v>0.33333333333333331</v>
      </c>
      <c r="L27" s="4">
        <f>K27*((L17+L18)+C1*(L16))</f>
        <v>1.0370370370370368</v>
      </c>
      <c r="M27" s="4">
        <f t="shared" si="3"/>
        <v>0.12962962962962959</v>
      </c>
      <c r="N27">
        <f t="shared" si="4"/>
        <v>16</v>
      </c>
      <c r="O27" s="22">
        <f>J27/$J$17</f>
        <v>0.5</v>
      </c>
      <c r="P27" s="7"/>
      <c r="Q27" s="7"/>
      <c r="R27" s="16">
        <f>P7+P8+P6</f>
        <v>2.4761904761904763</v>
      </c>
      <c r="S27">
        <f t="shared" si="5"/>
        <v>1</v>
      </c>
      <c r="T27" s="16">
        <f>Q7+Q8+Q6</f>
        <v>5.3095238095238102</v>
      </c>
      <c r="U27">
        <f t="shared" si="6"/>
        <v>1</v>
      </c>
    </row>
    <row r="28" spans="1:21">
      <c r="A28">
        <v>26</v>
      </c>
      <c r="B28" t="s">
        <v>1</v>
      </c>
      <c r="C28" t="s">
        <v>3</v>
      </c>
      <c r="D28" t="s">
        <v>0</v>
      </c>
      <c r="E28" t="s">
        <v>4</v>
      </c>
      <c r="F28">
        <f t="shared" si="0"/>
        <v>1</v>
      </c>
      <c r="G28">
        <v>1</v>
      </c>
      <c r="H28">
        <v>0</v>
      </c>
      <c r="I28">
        <v>0</v>
      </c>
      <c r="J28" s="19">
        <f t="shared" si="1"/>
        <v>0.125</v>
      </c>
      <c r="K28" s="4">
        <f t="shared" si="2"/>
        <v>1</v>
      </c>
      <c r="L28" s="14">
        <f>K28*((L21+L26)+C1*(L23+L22))</f>
        <v>9.0534979423868318</v>
      </c>
      <c r="M28" s="10">
        <f t="shared" si="3"/>
        <v>1.131687242798354</v>
      </c>
      <c r="N28">
        <f t="shared" si="4"/>
        <v>2</v>
      </c>
      <c r="O28" s="23">
        <f>J28/$J$21</f>
        <v>0.5</v>
      </c>
      <c r="P28" s="7"/>
      <c r="Q28" s="7"/>
      <c r="R28" s="15">
        <f>P5+P7+P4+P8</f>
        <v>1.0952380952380951</v>
      </c>
      <c r="S28">
        <f t="shared" si="5"/>
        <v>12</v>
      </c>
      <c r="T28" s="15">
        <f>Q5+Q7+Q4+Q8</f>
        <v>2.0952380952380953</v>
      </c>
      <c r="U28">
        <f t="shared" si="6"/>
        <v>12</v>
      </c>
    </row>
    <row r="29" spans="1:21">
      <c r="A29">
        <v>27</v>
      </c>
      <c r="B29" t="s">
        <v>1</v>
      </c>
      <c r="C29" t="s">
        <v>3</v>
      </c>
      <c r="D29" t="s">
        <v>0</v>
      </c>
      <c r="E29" t="s">
        <v>2</v>
      </c>
      <c r="F29">
        <f t="shared" si="0"/>
        <v>1</v>
      </c>
      <c r="G29">
        <v>1</v>
      </c>
      <c r="H29">
        <v>0</v>
      </c>
      <c r="I29">
        <v>0</v>
      </c>
      <c r="J29" s="19">
        <f t="shared" si="1"/>
        <v>0.125</v>
      </c>
      <c r="K29" s="4">
        <f t="shared" si="2"/>
        <v>1</v>
      </c>
      <c r="L29" s="4">
        <f>K29*((L25+L21)+C1*(L20+L24))</f>
        <v>7.5127572016460906</v>
      </c>
      <c r="M29" s="4">
        <f t="shared" si="3"/>
        <v>0.93909465020576133</v>
      </c>
      <c r="N29">
        <f t="shared" si="4"/>
        <v>6</v>
      </c>
      <c r="O29" s="23">
        <f>J29/$J$21</f>
        <v>0.5</v>
      </c>
      <c r="P29" s="7"/>
      <c r="Q29" s="7"/>
      <c r="R29" s="18">
        <f>P5+P7+P4+P6</f>
        <v>1.3809523809523809</v>
      </c>
      <c r="S29">
        <f t="shared" si="5"/>
        <v>5</v>
      </c>
      <c r="T29" s="18">
        <f>Q5+Q7+Q4+Q6</f>
        <v>3.2142857142857144</v>
      </c>
      <c r="U29">
        <f t="shared" si="6"/>
        <v>5</v>
      </c>
    </row>
    <row r="30" spans="1:21">
      <c r="A30">
        <v>28</v>
      </c>
      <c r="B30" t="s">
        <v>3</v>
      </c>
      <c r="C30" t="s">
        <v>0</v>
      </c>
      <c r="D30" t="s">
        <v>4</v>
      </c>
      <c r="E30" t="s">
        <v>2</v>
      </c>
      <c r="F30">
        <f t="shared" si="0"/>
        <v>1</v>
      </c>
      <c r="G30">
        <v>1</v>
      </c>
      <c r="H30">
        <v>0</v>
      </c>
      <c r="I30">
        <v>0</v>
      </c>
      <c r="J30" s="19">
        <f t="shared" si="1"/>
        <v>0.125</v>
      </c>
      <c r="K30" s="4">
        <f t="shared" si="2"/>
        <v>1</v>
      </c>
      <c r="L30" s="10">
        <f>K30*((L26+L19)+C1*(L25+L27))</f>
        <v>10.074074074074074</v>
      </c>
      <c r="M30" s="10">
        <f t="shared" si="3"/>
        <v>1.2592592592592593</v>
      </c>
      <c r="N30">
        <f t="shared" si="4"/>
        <v>1</v>
      </c>
      <c r="O30" s="23">
        <f>J30/$J$26</f>
        <v>0.5</v>
      </c>
      <c r="P30" s="7"/>
      <c r="Q30" s="7"/>
      <c r="R30" s="16">
        <f>P7+P4+P8+P6</f>
        <v>2.4761904761904763</v>
      </c>
      <c r="S30">
        <f t="shared" si="5"/>
        <v>1</v>
      </c>
      <c r="T30" s="16">
        <f>Q7+Q4+Q8+Q6</f>
        <v>5.3095238095238102</v>
      </c>
      <c r="U30">
        <f t="shared" si="6"/>
        <v>1</v>
      </c>
    </row>
  </sheetData>
  <mergeCells count="1">
    <mergeCell ref="B3:E3"/>
  </mergeCells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F3" sqref="F3:I3"/>
    </sheetView>
  </sheetViews>
  <sheetFormatPr baseColWidth="12" defaultRowHeight="18" x14ac:dyDescent="0"/>
  <cols>
    <col min="1" max="1" width="4.5" bestFit="1" customWidth="1"/>
    <col min="6" max="6" width="8.5" bestFit="1" customWidth="1"/>
    <col min="7" max="9" width="6.5" bestFit="1" customWidth="1"/>
    <col min="10" max="10" width="6" bestFit="1" customWidth="1"/>
    <col min="11" max="11" width="8.5" bestFit="1" customWidth="1"/>
    <col min="12" max="12" width="6.33203125" bestFit="1" customWidth="1"/>
    <col min="13" max="13" width="6.1640625" bestFit="1" customWidth="1"/>
    <col min="14" max="14" width="7.5" bestFit="1" customWidth="1"/>
    <col min="15" max="15" width="12.83203125" bestFit="1" customWidth="1"/>
    <col min="16" max="16" width="14.6640625" bestFit="1" customWidth="1"/>
    <col min="17" max="17" width="17.1640625" bestFit="1" customWidth="1"/>
    <col min="18" max="18" width="7.5" bestFit="1" customWidth="1"/>
  </cols>
  <sheetData>
    <row r="1" spans="1:18">
      <c r="B1" t="s">
        <v>20</v>
      </c>
      <c r="C1">
        <f>1/3</f>
        <v>0.33333333333333331</v>
      </c>
    </row>
    <row r="3" spans="1:18">
      <c r="A3" t="s">
        <v>14</v>
      </c>
      <c r="B3" s="27" t="s">
        <v>11</v>
      </c>
      <c r="C3" s="27"/>
      <c r="D3" s="27"/>
      <c r="E3" s="27"/>
      <c r="F3" s="3" t="s">
        <v>9</v>
      </c>
      <c r="G3" s="3" t="s">
        <v>5</v>
      </c>
      <c r="H3" s="3" t="s">
        <v>6</v>
      </c>
      <c r="I3" s="3" t="s">
        <v>7</v>
      </c>
      <c r="J3" s="8" t="s">
        <v>29</v>
      </c>
      <c r="K3" s="2" t="s">
        <v>35</v>
      </c>
      <c r="L3" s="2" t="s">
        <v>21</v>
      </c>
      <c r="M3" s="2" t="s">
        <v>24</v>
      </c>
      <c r="N3" s="2" t="s">
        <v>25</v>
      </c>
      <c r="O3" s="3" t="s">
        <v>22</v>
      </c>
      <c r="P3" s="3" t="s">
        <v>30</v>
      </c>
      <c r="Q3" s="3" t="s">
        <v>33</v>
      </c>
      <c r="R3" s="3" t="s">
        <v>25</v>
      </c>
    </row>
    <row r="4" spans="1:18">
      <c r="A4">
        <v>1</v>
      </c>
      <c r="B4" t="s">
        <v>0</v>
      </c>
      <c r="F4">
        <f t="shared" ref="F4:F30" si="0">SUM(G4:I4)</f>
        <v>7</v>
      </c>
      <c r="G4">
        <v>7</v>
      </c>
      <c r="H4">
        <v>0</v>
      </c>
      <c r="I4">
        <v>0</v>
      </c>
      <c r="J4" s="9">
        <f t="shared" ref="J4:J30" si="1">F4/8</f>
        <v>0.875</v>
      </c>
      <c r="K4" s="4">
        <f t="shared" ref="K4:K30" si="2">(G4+$C$1*H4+($C$1^2)*I4)/F4</f>
        <v>1</v>
      </c>
      <c r="L4" s="4">
        <f>K4</f>
        <v>1</v>
      </c>
      <c r="M4" s="4"/>
      <c r="O4" s="6"/>
      <c r="P4" s="7">
        <f>O15</f>
        <v>1</v>
      </c>
    </row>
    <row r="5" spans="1:18">
      <c r="A5">
        <v>2</v>
      </c>
      <c r="B5" t="s">
        <v>1</v>
      </c>
      <c r="F5">
        <f t="shared" si="0"/>
        <v>2</v>
      </c>
      <c r="G5">
        <v>2</v>
      </c>
      <c r="H5">
        <v>0</v>
      </c>
      <c r="I5">
        <v>0</v>
      </c>
      <c r="J5" s="9">
        <f t="shared" si="1"/>
        <v>0.25</v>
      </c>
      <c r="K5" s="4">
        <f t="shared" si="2"/>
        <v>1</v>
      </c>
      <c r="L5" s="4">
        <f>K5</f>
        <v>1</v>
      </c>
      <c r="M5" s="4"/>
      <c r="O5" s="6"/>
      <c r="P5" s="7">
        <v>0</v>
      </c>
    </row>
    <row r="6" spans="1:18">
      <c r="A6">
        <v>3</v>
      </c>
      <c r="B6" t="s">
        <v>2</v>
      </c>
      <c r="F6">
        <f t="shared" si="0"/>
        <v>6</v>
      </c>
      <c r="G6">
        <v>6</v>
      </c>
      <c r="H6">
        <v>0</v>
      </c>
      <c r="I6">
        <v>0</v>
      </c>
      <c r="J6" s="9">
        <f t="shared" si="1"/>
        <v>0.75</v>
      </c>
      <c r="K6" s="4">
        <f t="shared" si="2"/>
        <v>1</v>
      </c>
      <c r="L6" s="4">
        <f>K6</f>
        <v>1</v>
      </c>
      <c r="M6" s="4"/>
      <c r="O6" s="6"/>
      <c r="P6" s="11">
        <f>O9+O16+O25</f>
        <v>2.0476190476190474</v>
      </c>
    </row>
    <row r="7" spans="1:18">
      <c r="A7">
        <v>4</v>
      </c>
      <c r="B7" t="s">
        <v>3</v>
      </c>
      <c r="F7">
        <f t="shared" si="0"/>
        <v>3</v>
      </c>
      <c r="G7">
        <v>3</v>
      </c>
      <c r="H7">
        <v>0</v>
      </c>
      <c r="I7">
        <v>0</v>
      </c>
      <c r="J7" s="9">
        <f t="shared" si="1"/>
        <v>0.375</v>
      </c>
      <c r="K7" s="4">
        <f t="shared" si="2"/>
        <v>1</v>
      </c>
      <c r="L7" s="4">
        <f>K7</f>
        <v>1</v>
      </c>
      <c r="M7" s="4"/>
      <c r="O7" s="6"/>
      <c r="P7" s="7">
        <v>0</v>
      </c>
    </row>
    <row r="8" spans="1:18">
      <c r="A8">
        <v>5</v>
      </c>
      <c r="B8" t="s">
        <v>4</v>
      </c>
      <c r="F8">
        <f t="shared" si="0"/>
        <v>4</v>
      </c>
      <c r="G8">
        <v>4</v>
      </c>
      <c r="H8">
        <v>0</v>
      </c>
      <c r="I8">
        <v>0</v>
      </c>
      <c r="J8" s="9">
        <f t="shared" si="1"/>
        <v>0.5</v>
      </c>
      <c r="K8" s="4">
        <f t="shared" si="2"/>
        <v>1</v>
      </c>
      <c r="L8" s="4">
        <f>K8</f>
        <v>1</v>
      </c>
      <c r="M8" s="4"/>
      <c r="O8" s="6"/>
      <c r="P8" s="17">
        <f>O10+O17+O26</f>
        <v>1.7619047619047619</v>
      </c>
    </row>
    <row r="9" spans="1:18">
      <c r="A9">
        <v>6</v>
      </c>
      <c r="B9" t="s">
        <v>0</v>
      </c>
      <c r="C9" t="s">
        <v>2</v>
      </c>
      <c r="F9">
        <f t="shared" si="0"/>
        <v>5</v>
      </c>
      <c r="G9">
        <v>4</v>
      </c>
      <c r="H9">
        <v>1</v>
      </c>
      <c r="I9">
        <v>0</v>
      </c>
      <c r="J9" s="9">
        <f t="shared" si="1"/>
        <v>0.625</v>
      </c>
      <c r="K9" s="4">
        <f t="shared" si="2"/>
        <v>0.86666666666666659</v>
      </c>
      <c r="L9" s="4">
        <f>K9*(L4+L6)</f>
        <v>1.7333333333333332</v>
      </c>
      <c r="M9" s="4">
        <f t="shared" ref="M9:M30" si="3">L9*J9</f>
        <v>1.0833333333333333</v>
      </c>
      <c r="N9">
        <f t="shared" ref="N9:N30" si="4">RANK(M9,$M$9:$M$30)</f>
        <v>3</v>
      </c>
      <c r="O9" s="5">
        <f>J9/$J$4</f>
        <v>0.7142857142857143</v>
      </c>
      <c r="P9" s="7"/>
      <c r="Q9" s="18">
        <f>P4+P6</f>
        <v>3.0476190476190474</v>
      </c>
      <c r="R9">
        <f t="shared" ref="R9:R30" si="5">RANK(Q9,$Q$9:$Q$30)</f>
        <v>5</v>
      </c>
    </row>
    <row r="10" spans="1:18">
      <c r="A10">
        <v>7</v>
      </c>
      <c r="B10" t="s">
        <v>0</v>
      </c>
      <c r="C10" t="s">
        <v>4</v>
      </c>
      <c r="F10">
        <f t="shared" si="0"/>
        <v>3</v>
      </c>
      <c r="G10">
        <v>3</v>
      </c>
      <c r="H10">
        <v>0</v>
      </c>
      <c r="I10">
        <v>0</v>
      </c>
      <c r="J10" s="9">
        <f t="shared" si="1"/>
        <v>0.375</v>
      </c>
      <c r="K10" s="4">
        <f t="shared" si="2"/>
        <v>1</v>
      </c>
      <c r="L10" s="10">
        <f>K10*(L4+L8)</f>
        <v>2</v>
      </c>
      <c r="M10" s="4">
        <f t="shared" si="3"/>
        <v>0.75</v>
      </c>
      <c r="N10">
        <f t="shared" si="4"/>
        <v>7</v>
      </c>
      <c r="O10" s="5">
        <f>J10/$J$4</f>
        <v>0.42857142857142855</v>
      </c>
      <c r="P10" s="7"/>
      <c r="Q10" s="15">
        <f>P4+P8</f>
        <v>2.7619047619047619</v>
      </c>
      <c r="R10">
        <f t="shared" si="5"/>
        <v>9</v>
      </c>
    </row>
    <row r="11" spans="1:18">
      <c r="A11">
        <v>8</v>
      </c>
      <c r="B11" t="s">
        <v>1</v>
      </c>
      <c r="C11" t="s">
        <v>0</v>
      </c>
      <c r="F11">
        <f t="shared" si="0"/>
        <v>2</v>
      </c>
      <c r="G11">
        <v>0</v>
      </c>
      <c r="H11">
        <v>2</v>
      </c>
      <c r="I11">
        <v>0</v>
      </c>
      <c r="J11" s="9">
        <f t="shared" si="1"/>
        <v>0.25</v>
      </c>
      <c r="K11" s="4">
        <f t="shared" si="2"/>
        <v>0.33333333333333331</v>
      </c>
      <c r="L11" s="4">
        <f>K11*(L5+L4)</f>
        <v>0.66666666666666663</v>
      </c>
      <c r="M11" s="4">
        <f t="shared" si="3"/>
        <v>0.16666666666666666</v>
      </c>
      <c r="N11">
        <f t="shared" si="4"/>
        <v>14</v>
      </c>
      <c r="O11" s="5">
        <f>J11/$J$5</f>
        <v>1</v>
      </c>
      <c r="P11" s="7"/>
      <c r="Q11" s="15">
        <f>P5+P4</f>
        <v>1</v>
      </c>
      <c r="R11">
        <f t="shared" si="5"/>
        <v>19</v>
      </c>
    </row>
    <row r="12" spans="1:18">
      <c r="A12">
        <v>9</v>
      </c>
      <c r="B12" t="s">
        <v>1</v>
      </c>
      <c r="C12" t="s">
        <v>3</v>
      </c>
      <c r="F12">
        <f t="shared" si="0"/>
        <v>2</v>
      </c>
      <c r="G12">
        <v>2</v>
      </c>
      <c r="H12">
        <v>0</v>
      </c>
      <c r="I12">
        <v>0</v>
      </c>
      <c r="J12" s="9">
        <f t="shared" si="1"/>
        <v>0.25</v>
      </c>
      <c r="K12" s="4">
        <f t="shared" si="2"/>
        <v>1</v>
      </c>
      <c r="L12" s="10">
        <f>K12*(L5+L7)</f>
        <v>2</v>
      </c>
      <c r="M12" s="4">
        <f t="shared" si="3"/>
        <v>0.5</v>
      </c>
      <c r="N12">
        <f t="shared" si="4"/>
        <v>11</v>
      </c>
      <c r="O12" s="5">
        <f>J12/$J$5</f>
        <v>1</v>
      </c>
      <c r="P12" s="7"/>
      <c r="Q12" s="15">
        <f>P5+P7</f>
        <v>0</v>
      </c>
      <c r="R12">
        <f t="shared" si="5"/>
        <v>22</v>
      </c>
    </row>
    <row r="13" spans="1:18">
      <c r="A13">
        <v>10</v>
      </c>
      <c r="B13" t="s">
        <v>1</v>
      </c>
      <c r="C13" t="s">
        <v>4</v>
      </c>
      <c r="F13">
        <f t="shared" si="0"/>
        <v>1</v>
      </c>
      <c r="G13">
        <v>0</v>
      </c>
      <c r="H13">
        <v>0</v>
      </c>
      <c r="I13">
        <v>1</v>
      </c>
      <c r="J13" s="19">
        <f t="shared" si="1"/>
        <v>0.125</v>
      </c>
      <c r="K13" s="4">
        <f t="shared" si="2"/>
        <v>0.1111111111111111</v>
      </c>
      <c r="L13" s="4">
        <f>K13*(L5+L8)</f>
        <v>0.22222222222222221</v>
      </c>
      <c r="M13" s="4">
        <f t="shared" si="3"/>
        <v>2.7777777777777776E-2</v>
      </c>
      <c r="N13">
        <f t="shared" si="4"/>
        <v>21</v>
      </c>
      <c r="O13" s="5">
        <f>J13/$J$5</f>
        <v>0.5</v>
      </c>
      <c r="P13" s="7"/>
      <c r="Q13" s="15">
        <f>P5+P8</f>
        <v>1.7619047619047619</v>
      </c>
      <c r="R13">
        <f t="shared" si="5"/>
        <v>16</v>
      </c>
    </row>
    <row r="14" spans="1:18">
      <c r="A14">
        <v>11</v>
      </c>
      <c r="B14" t="s">
        <v>1</v>
      </c>
      <c r="C14" t="s">
        <v>2</v>
      </c>
      <c r="F14">
        <f t="shared" si="0"/>
        <v>1</v>
      </c>
      <c r="G14">
        <v>0</v>
      </c>
      <c r="H14">
        <v>0</v>
      </c>
      <c r="I14">
        <v>1</v>
      </c>
      <c r="J14" s="19">
        <f t="shared" si="1"/>
        <v>0.125</v>
      </c>
      <c r="K14" s="4">
        <f t="shared" si="2"/>
        <v>0.1111111111111111</v>
      </c>
      <c r="L14" s="4">
        <f>K14*(L6+L5)</f>
        <v>0.22222222222222221</v>
      </c>
      <c r="M14" s="4">
        <f t="shared" si="3"/>
        <v>2.7777777777777776E-2</v>
      </c>
      <c r="N14">
        <f t="shared" si="4"/>
        <v>21</v>
      </c>
      <c r="O14" s="5">
        <f>J14/$J$5</f>
        <v>0.5</v>
      </c>
      <c r="P14" s="7"/>
      <c r="Q14" s="15">
        <f>P5+P6</f>
        <v>2.0476190476190474</v>
      </c>
      <c r="R14">
        <f t="shared" si="5"/>
        <v>13</v>
      </c>
    </row>
    <row r="15" spans="1:18">
      <c r="A15">
        <v>12</v>
      </c>
      <c r="B15" t="s">
        <v>3</v>
      </c>
      <c r="C15" t="s">
        <v>0</v>
      </c>
      <c r="F15">
        <f t="shared" si="0"/>
        <v>3</v>
      </c>
      <c r="G15">
        <v>3</v>
      </c>
      <c r="H15">
        <v>0</v>
      </c>
      <c r="I15">
        <v>0</v>
      </c>
      <c r="J15" s="9">
        <f t="shared" si="1"/>
        <v>0.375</v>
      </c>
      <c r="K15" s="4">
        <f t="shared" si="2"/>
        <v>1</v>
      </c>
      <c r="L15" s="10">
        <f>K15*(L7+L4)</f>
        <v>2</v>
      </c>
      <c r="M15" s="4">
        <f t="shared" si="3"/>
        <v>0.75</v>
      </c>
      <c r="N15">
        <f t="shared" si="4"/>
        <v>7</v>
      </c>
      <c r="O15" s="5">
        <f>J15/$J$7</f>
        <v>1</v>
      </c>
      <c r="P15" s="7"/>
      <c r="Q15" s="15">
        <f>P7+P4</f>
        <v>1</v>
      </c>
      <c r="R15">
        <f t="shared" si="5"/>
        <v>19</v>
      </c>
    </row>
    <row r="16" spans="1:18">
      <c r="A16">
        <v>13</v>
      </c>
      <c r="B16" t="s">
        <v>3</v>
      </c>
      <c r="C16" t="s">
        <v>2</v>
      </c>
      <c r="F16">
        <f t="shared" si="0"/>
        <v>2</v>
      </c>
      <c r="G16">
        <v>1</v>
      </c>
      <c r="H16">
        <v>1</v>
      </c>
      <c r="I16">
        <v>0</v>
      </c>
      <c r="J16" s="9">
        <f t="shared" si="1"/>
        <v>0.25</v>
      </c>
      <c r="K16" s="4">
        <f t="shared" si="2"/>
        <v>0.66666666666666663</v>
      </c>
      <c r="L16" s="4">
        <f>K16*(L7+L6)</f>
        <v>1.3333333333333333</v>
      </c>
      <c r="M16" s="4">
        <f t="shared" si="3"/>
        <v>0.33333333333333331</v>
      </c>
      <c r="N16">
        <f t="shared" si="4"/>
        <v>13</v>
      </c>
      <c r="O16" s="5">
        <f>J16/$J$7</f>
        <v>0.66666666666666663</v>
      </c>
      <c r="P16" s="7"/>
      <c r="Q16" s="15">
        <f>P7+P6</f>
        <v>2.0476190476190474</v>
      </c>
      <c r="R16">
        <f t="shared" si="5"/>
        <v>13</v>
      </c>
    </row>
    <row r="17" spans="1:18">
      <c r="A17">
        <v>14</v>
      </c>
      <c r="B17" t="s">
        <v>3</v>
      </c>
      <c r="C17" t="s">
        <v>4</v>
      </c>
      <c r="F17">
        <f t="shared" si="0"/>
        <v>2</v>
      </c>
      <c r="G17">
        <v>0</v>
      </c>
      <c r="H17">
        <v>2</v>
      </c>
      <c r="I17">
        <v>0</v>
      </c>
      <c r="J17" s="9">
        <f t="shared" si="1"/>
        <v>0.25</v>
      </c>
      <c r="K17" s="4">
        <f t="shared" si="2"/>
        <v>0.33333333333333331</v>
      </c>
      <c r="L17" s="10">
        <f>K17*(L7+L8)</f>
        <v>0.66666666666666663</v>
      </c>
      <c r="M17" s="4">
        <f t="shared" si="3"/>
        <v>0.16666666666666666</v>
      </c>
      <c r="N17">
        <f t="shared" si="4"/>
        <v>14</v>
      </c>
      <c r="O17" s="5">
        <f>J17/$J$7</f>
        <v>0.66666666666666663</v>
      </c>
      <c r="P17" s="7"/>
      <c r="Q17" s="15">
        <f>P7+P8</f>
        <v>1.7619047619047619</v>
      </c>
      <c r="R17">
        <f t="shared" si="5"/>
        <v>16</v>
      </c>
    </row>
    <row r="18" spans="1:18">
      <c r="A18">
        <v>15</v>
      </c>
      <c r="B18" t="s">
        <v>4</v>
      </c>
      <c r="C18" t="s">
        <v>2</v>
      </c>
      <c r="F18">
        <f t="shared" si="0"/>
        <v>2</v>
      </c>
      <c r="G18">
        <v>2</v>
      </c>
      <c r="H18">
        <v>0</v>
      </c>
      <c r="I18">
        <v>0</v>
      </c>
      <c r="J18" s="9">
        <f t="shared" si="1"/>
        <v>0.25</v>
      </c>
      <c r="K18" s="4">
        <f t="shared" si="2"/>
        <v>1</v>
      </c>
      <c r="L18" s="10">
        <f>K18*(L7+L6)</f>
        <v>2</v>
      </c>
      <c r="M18" s="4">
        <f t="shared" si="3"/>
        <v>0.5</v>
      </c>
      <c r="N18">
        <f t="shared" si="4"/>
        <v>11</v>
      </c>
      <c r="O18" s="5">
        <f>J18/$J$8</f>
        <v>0.5</v>
      </c>
      <c r="P18" s="7"/>
      <c r="Q18" s="18">
        <f>P8+P6</f>
        <v>3.8095238095238093</v>
      </c>
      <c r="R18">
        <f t="shared" si="5"/>
        <v>3</v>
      </c>
    </row>
    <row r="19" spans="1:18">
      <c r="A19">
        <v>16</v>
      </c>
      <c r="B19" t="s">
        <v>0</v>
      </c>
      <c r="C19" t="s">
        <v>4</v>
      </c>
      <c r="D19" t="s">
        <v>2</v>
      </c>
      <c r="F19">
        <f t="shared" si="0"/>
        <v>1</v>
      </c>
      <c r="G19">
        <v>1</v>
      </c>
      <c r="H19">
        <v>0</v>
      </c>
      <c r="I19">
        <v>0</v>
      </c>
      <c r="J19" s="19">
        <f t="shared" si="1"/>
        <v>0.125</v>
      </c>
      <c r="K19" s="4">
        <f t="shared" si="2"/>
        <v>1</v>
      </c>
      <c r="L19" s="4">
        <f>K19*((L10+L18)+C1*(L9))</f>
        <v>4.5777777777777775</v>
      </c>
      <c r="M19" s="4">
        <f t="shared" si="3"/>
        <v>0.57222222222222219</v>
      </c>
      <c r="N19">
        <f t="shared" si="4"/>
        <v>10</v>
      </c>
      <c r="O19" s="5">
        <f>J19/$J$10</f>
        <v>0.33333333333333331</v>
      </c>
      <c r="P19" s="7"/>
      <c r="Q19" s="16">
        <f>P4+P8+P6</f>
        <v>4.8095238095238093</v>
      </c>
      <c r="R19">
        <f t="shared" si="5"/>
        <v>1</v>
      </c>
    </row>
    <row r="20" spans="1:18">
      <c r="A20">
        <v>17</v>
      </c>
      <c r="B20" t="s">
        <v>1</v>
      </c>
      <c r="C20" t="s">
        <v>3</v>
      </c>
      <c r="D20" t="s">
        <v>2</v>
      </c>
      <c r="F20">
        <f t="shared" si="0"/>
        <v>1</v>
      </c>
      <c r="G20">
        <v>0</v>
      </c>
      <c r="H20">
        <v>1</v>
      </c>
      <c r="I20">
        <v>0</v>
      </c>
      <c r="J20" s="19">
        <f t="shared" si="1"/>
        <v>0.125</v>
      </c>
      <c r="K20" s="4">
        <f t="shared" si="2"/>
        <v>0.33333333333333331</v>
      </c>
      <c r="L20" s="4">
        <f>K20*((L11+L16)+C1*(L14))</f>
        <v>0.69135802469135799</v>
      </c>
      <c r="M20" s="4">
        <f t="shared" si="3"/>
        <v>8.6419753086419748E-2</v>
      </c>
      <c r="N20">
        <f t="shared" si="4"/>
        <v>20</v>
      </c>
      <c r="O20" s="5">
        <f>J20/$J$12</f>
        <v>0.5</v>
      </c>
      <c r="P20" s="7"/>
      <c r="Q20" s="15">
        <f>P5+P7+P6</f>
        <v>2.0476190476190474</v>
      </c>
      <c r="R20">
        <f t="shared" si="5"/>
        <v>13</v>
      </c>
    </row>
    <row r="21" spans="1:18">
      <c r="A21">
        <v>18</v>
      </c>
      <c r="B21" t="s">
        <v>1</v>
      </c>
      <c r="C21" t="s">
        <v>3</v>
      </c>
      <c r="D21" t="s">
        <v>0</v>
      </c>
      <c r="F21">
        <f t="shared" si="0"/>
        <v>2</v>
      </c>
      <c r="G21">
        <v>2</v>
      </c>
      <c r="H21">
        <v>0</v>
      </c>
      <c r="I21">
        <v>0</v>
      </c>
      <c r="J21" s="9">
        <f t="shared" si="1"/>
        <v>0.25</v>
      </c>
      <c r="K21" s="4">
        <f t="shared" si="2"/>
        <v>1</v>
      </c>
      <c r="L21" s="4">
        <f>K21*((L12+L15)+C1*(L11))</f>
        <v>4.2222222222222223</v>
      </c>
      <c r="M21" s="4">
        <f t="shared" si="3"/>
        <v>1.0555555555555556</v>
      </c>
      <c r="N21">
        <f t="shared" si="4"/>
        <v>4</v>
      </c>
      <c r="O21" s="5">
        <f>J21/$J$12</f>
        <v>1</v>
      </c>
      <c r="P21" s="7"/>
      <c r="Q21" s="15">
        <f>P5+P7+P4</f>
        <v>1</v>
      </c>
      <c r="R21">
        <f t="shared" si="5"/>
        <v>19</v>
      </c>
    </row>
    <row r="22" spans="1:18">
      <c r="A22">
        <v>19</v>
      </c>
      <c r="B22" t="s">
        <v>1</v>
      </c>
      <c r="C22" t="s">
        <v>3</v>
      </c>
      <c r="D22" t="s">
        <v>4</v>
      </c>
      <c r="F22">
        <f t="shared" si="0"/>
        <v>1</v>
      </c>
      <c r="G22">
        <v>0</v>
      </c>
      <c r="H22">
        <v>1</v>
      </c>
      <c r="I22">
        <v>0</v>
      </c>
      <c r="J22" s="19">
        <f t="shared" si="1"/>
        <v>0.125</v>
      </c>
      <c r="K22" s="4">
        <f t="shared" si="2"/>
        <v>0.33333333333333331</v>
      </c>
      <c r="L22" s="4">
        <f>K22*((L12+L17)+C1*(L13))</f>
        <v>0.91358024691358009</v>
      </c>
      <c r="M22" s="4">
        <f t="shared" si="3"/>
        <v>0.11419753086419751</v>
      </c>
      <c r="N22">
        <f t="shared" si="4"/>
        <v>17</v>
      </c>
      <c r="O22" s="5">
        <f>J22/$J$12</f>
        <v>0.5</v>
      </c>
      <c r="P22" s="7"/>
      <c r="Q22" s="15">
        <f>P5+P7+P8</f>
        <v>1.7619047619047619</v>
      </c>
      <c r="R22">
        <f t="shared" si="5"/>
        <v>16</v>
      </c>
    </row>
    <row r="23" spans="1:18">
      <c r="A23">
        <v>20</v>
      </c>
      <c r="B23" t="s">
        <v>1</v>
      </c>
      <c r="C23" t="s">
        <v>0</v>
      </c>
      <c r="D23" t="s">
        <v>4</v>
      </c>
      <c r="F23">
        <f t="shared" si="0"/>
        <v>1</v>
      </c>
      <c r="G23">
        <v>0</v>
      </c>
      <c r="H23">
        <v>1</v>
      </c>
      <c r="I23">
        <v>0</v>
      </c>
      <c r="J23" s="19">
        <f t="shared" si="1"/>
        <v>0.125</v>
      </c>
      <c r="K23" s="4">
        <f t="shared" si="2"/>
        <v>0.33333333333333331</v>
      </c>
      <c r="L23" s="4">
        <f>K23*((L10+L11)+C1*(L13))</f>
        <v>0.91358024691358009</v>
      </c>
      <c r="M23" s="4">
        <f t="shared" si="3"/>
        <v>0.11419753086419751</v>
      </c>
      <c r="N23">
        <f t="shared" si="4"/>
        <v>17</v>
      </c>
      <c r="O23" s="5">
        <f>J23/$J$11</f>
        <v>0.5</v>
      </c>
      <c r="P23" s="7"/>
      <c r="Q23" s="15">
        <f>P5+P4+P8</f>
        <v>2.7619047619047619</v>
      </c>
      <c r="R23">
        <f t="shared" si="5"/>
        <v>9</v>
      </c>
    </row>
    <row r="24" spans="1:18">
      <c r="A24">
        <v>21</v>
      </c>
      <c r="B24" t="s">
        <v>1</v>
      </c>
      <c r="C24" t="s">
        <v>0</v>
      </c>
      <c r="D24" t="s">
        <v>2</v>
      </c>
      <c r="F24">
        <f t="shared" si="0"/>
        <v>1</v>
      </c>
      <c r="G24">
        <v>0</v>
      </c>
      <c r="H24">
        <v>1</v>
      </c>
      <c r="I24">
        <v>0</v>
      </c>
      <c r="J24" s="19">
        <f t="shared" si="1"/>
        <v>0.125</v>
      </c>
      <c r="K24" s="4">
        <f t="shared" si="2"/>
        <v>0.33333333333333331</v>
      </c>
      <c r="L24" s="4">
        <f>K24*((L9+L11)+C1*(L14))</f>
        <v>0.82469135802469129</v>
      </c>
      <c r="M24" s="4">
        <f t="shared" si="3"/>
        <v>0.10308641975308641</v>
      </c>
      <c r="N24">
        <f t="shared" si="4"/>
        <v>19</v>
      </c>
      <c r="O24" s="5">
        <f>J24/$J$11</f>
        <v>0.5</v>
      </c>
      <c r="P24" s="7"/>
      <c r="Q24" s="18">
        <f>P5+P4+P6</f>
        <v>3.0476190476190474</v>
      </c>
      <c r="R24">
        <f t="shared" si="5"/>
        <v>5</v>
      </c>
    </row>
    <row r="25" spans="1:18">
      <c r="A25">
        <v>23</v>
      </c>
      <c r="B25" t="s">
        <v>3</v>
      </c>
      <c r="C25" t="s">
        <v>0</v>
      </c>
      <c r="D25" t="s">
        <v>2</v>
      </c>
      <c r="F25">
        <f t="shared" si="0"/>
        <v>2</v>
      </c>
      <c r="G25">
        <v>1</v>
      </c>
      <c r="H25">
        <v>1</v>
      </c>
      <c r="I25">
        <v>0</v>
      </c>
      <c r="J25" s="9">
        <f t="shared" si="1"/>
        <v>0.25</v>
      </c>
      <c r="K25" s="4">
        <f t="shared" si="2"/>
        <v>0.66666666666666663</v>
      </c>
      <c r="L25" s="4">
        <f>K25*((L15+L9)+C1*(L16))</f>
        <v>2.7851851851851852</v>
      </c>
      <c r="M25" s="4">
        <f t="shared" si="3"/>
        <v>0.6962962962962963</v>
      </c>
      <c r="N25">
        <f t="shared" si="4"/>
        <v>9</v>
      </c>
      <c r="O25" s="5">
        <f>J25/$J$15</f>
        <v>0.66666666666666663</v>
      </c>
      <c r="P25" s="7"/>
      <c r="Q25" s="18">
        <f>P7+P4+P6</f>
        <v>3.0476190476190474</v>
      </c>
      <c r="R25">
        <f t="shared" si="5"/>
        <v>5</v>
      </c>
    </row>
    <row r="26" spans="1:18">
      <c r="A26">
        <v>24</v>
      </c>
      <c r="B26" t="s">
        <v>3</v>
      </c>
      <c r="C26" t="s">
        <v>0</v>
      </c>
      <c r="D26" t="s">
        <v>4</v>
      </c>
      <c r="F26">
        <f t="shared" si="0"/>
        <v>2</v>
      </c>
      <c r="G26">
        <v>2</v>
      </c>
      <c r="H26">
        <v>0</v>
      </c>
      <c r="I26">
        <v>0</v>
      </c>
      <c r="J26" s="9">
        <f t="shared" si="1"/>
        <v>0.25</v>
      </c>
      <c r="K26" s="4">
        <f t="shared" si="2"/>
        <v>1</v>
      </c>
      <c r="L26" s="10">
        <f>K26*((L15+L10)+C1*(L17))</f>
        <v>4.2222222222222223</v>
      </c>
      <c r="M26" s="10">
        <f t="shared" si="3"/>
        <v>1.0555555555555556</v>
      </c>
      <c r="N26">
        <f t="shared" si="4"/>
        <v>4</v>
      </c>
      <c r="O26" s="5">
        <f>J26/$J$15</f>
        <v>0.66666666666666663</v>
      </c>
      <c r="P26" s="7"/>
      <c r="Q26" s="15">
        <f>P7+P4+P8</f>
        <v>2.7619047619047619</v>
      </c>
      <c r="R26">
        <f t="shared" si="5"/>
        <v>9</v>
      </c>
    </row>
    <row r="27" spans="1:18">
      <c r="A27">
        <v>25</v>
      </c>
      <c r="B27" t="s">
        <v>3</v>
      </c>
      <c r="C27" t="s">
        <v>4</v>
      </c>
      <c r="D27" t="s">
        <v>2</v>
      </c>
      <c r="F27">
        <f t="shared" si="0"/>
        <v>1</v>
      </c>
      <c r="G27">
        <v>0</v>
      </c>
      <c r="H27">
        <v>1</v>
      </c>
      <c r="I27">
        <v>0</v>
      </c>
      <c r="J27" s="19">
        <f t="shared" si="1"/>
        <v>0.125</v>
      </c>
      <c r="K27" s="4">
        <f t="shared" si="2"/>
        <v>0.33333333333333331</v>
      </c>
      <c r="L27" s="4">
        <f>K27*((L17+L18)+C1*(L16))</f>
        <v>1.0370370370370368</v>
      </c>
      <c r="M27" s="4">
        <f t="shared" si="3"/>
        <v>0.12962962962962959</v>
      </c>
      <c r="N27">
        <f t="shared" si="4"/>
        <v>16</v>
      </c>
      <c r="O27" s="5">
        <f>J27/$J$17</f>
        <v>0.5</v>
      </c>
      <c r="P27" s="7"/>
      <c r="Q27" s="16">
        <f>P7+P8+P6</f>
        <v>3.8095238095238093</v>
      </c>
      <c r="R27">
        <f t="shared" si="5"/>
        <v>3</v>
      </c>
    </row>
    <row r="28" spans="1:18">
      <c r="A28">
        <v>26</v>
      </c>
      <c r="B28" t="s">
        <v>1</v>
      </c>
      <c r="C28" t="s">
        <v>3</v>
      </c>
      <c r="D28" t="s">
        <v>0</v>
      </c>
      <c r="E28" t="s">
        <v>4</v>
      </c>
      <c r="F28">
        <f t="shared" si="0"/>
        <v>1</v>
      </c>
      <c r="G28">
        <v>1</v>
      </c>
      <c r="H28">
        <v>0</v>
      </c>
      <c r="I28">
        <v>0</v>
      </c>
      <c r="J28" s="19">
        <f t="shared" si="1"/>
        <v>0.125</v>
      </c>
      <c r="K28" s="4">
        <f t="shared" si="2"/>
        <v>1</v>
      </c>
      <c r="L28" s="14">
        <f>K28*((L21+L26)+C1*(L23+L22))</f>
        <v>9.0534979423868318</v>
      </c>
      <c r="M28" s="10">
        <f t="shared" si="3"/>
        <v>1.131687242798354</v>
      </c>
      <c r="N28">
        <f t="shared" si="4"/>
        <v>2</v>
      </c>
      <c r="O28" s="5">
        <f>J28/$J$21</f>
        <v>0.5</v>
      </c>
      <c r="P28" s="7"/>
      <c r="Q28" s="15">
        <f>P5+P7+P4+P8</f>
        <v>2.7619047619047619</v>
      </c>
      <c r="R28">
        <f t="shared" si="5"/>
        <v>9</v>
      </c>
    </row>
    <row r="29" spans="1:18">
      <c r="A29">
        <v>27</v>
      </c>
      <c r="B29" t="s">
        <v>1</v>
      </c>
      <c r="C29" t="s">
        <v>3</v>
      </c>
      <c r="D29" t="s">
        <v>0</v>
      </c>
      <c r="E29" t="s">
        <v>2</v>
      </c>
      <c r="F29">
        <f t="shared" si="0"/>
        <v>1</v>
      </c>
      <c r="G29">
        <v>1</v>
      </c>
      <c r="H29">
        <v>0</v>
      </c>
      <c r="I29">
        <v>0</v>
      </c>
      <c r="J29" s="19">
        <f t="shared" si="1"/>
        <v>0.125</v>
      </c>
      <c r="K29" s="4">
        <f t="shared" si="2"/>
        <v>1</v>
      </c>
      <c r="L29" s="4">
        <f>K29*((L25+L21)+C1*(L20+L24))</f>
        <v>7.5127572016460906</v>
      </c>
      <c r="M29" s="4">
        <f t="shared" si="3"/>
        <v>0.93909465020576133</v>
      </c>
      <c r="N29">
        <f t="shared" si="4"/>
        <v>6</v>
      </c>
      <c r="O29" s="5">
        <f>J29/$J$21</f>
        <v>0.5</v>
      </c>
      <c r="P29" s="7"/>
      <c r="Q29" s="18">
        <f>P5+P7+P4+P6</f>
        <v>3.0476190476190474</v>
      </c>
      <c r="R29">
        <f t="shared" si="5"/>
        <v>5</v>
      </c>
    </row>
    <row r="30" spans="1:18">
      <c r="A30">
        <v>28</v>
      </c>
      <c r="B30" t="s">
        <v>3</v>
      </c>
      <c r="C30" t="s">
        <v>0</v>
      </c>
      <c r="D30" t="s">
        <v>4</v>
      </c>
      <c r="E30" t="s">
        <v>2</v>
      </c>
      <c r="F30">
        <f t="shared" si="0"/>
        <v>1</v>
      </c>
      <c r="G30">
        <v>1</v>
      </c>
      <c r="H30">
        <v>0</v>
      </c>
      <c r="I30">
        <v>0</v>
      </c>
      <c r="J30" s="19">
        <f t="shared" si="1"/>
        <v>0.125</v>
      </c>
      <c r="K30" s="4">
        <f t="shared" si="2"/>
        <v>1</v>
      </c>
      <c r="L30" s="10">
        <f>K30*((L26+L19)+C1*(L25+L27))</f>
        <v>10.074074074074074</v>
      </c>
      <c r="M30" s="10">
        <f t="shared" si="3"/>
        <v>1.2592592592592593</v>
      </c>
      <c r="N30">
        <f t="shared" si="4"/>
        <v>1</v>
      </c>
      <c r="O30" s="5">
        <f>J30/$J$26</f>
        <v>0.5</v>
      </c>
      <c r="P30" s="7"/>
      <c r="Q30" s="16">
        <f>P7+P4+P8+P6</f>
        <v>4.8095238095238093</v>
      </c>
      <c r="R30">
        <f t="shared" si="5"/>
        <v>1</v>
      </c>
    </row>
  </sheetData>
  <mergeCells count="1">
    <mergeCell ref="B3:E3"/>
  </mergeCells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F3" sqref="F3:I3"/>
    </sheetView>
  </sheetViews>
  <sheetFormatPr baseColWidth="12" defaultRowHeight="18" x14ac:dyDescent="0"/>
  <cols>
    <col min="1" max="1" width="4.5" bestFit="1" customWidth="1"/>
    <col min="6" max="6" width="8.5" bestFit="1" customWidth="1"/>
    <col min="7" max="9" width="6.5" bestFit="1" customWidth="1"/>
    <col min="10" max="10" width="6" bestFit="1" customWidth="1"/>
    <col min="11" max="11" width="8.5" bestFit="1" customWidth="1"/>
    <col min="12" max="12" width="6.33203125" bestFit="1" customWidth="1"/>
    <col min="13" max="13" width="6.1640625" bestFit="1" customWidth="1"/>
    <col min="14" max="14" width="7.5" bestFit="1" customWidth="1"/>
    <col min="15" max="15" width="12.83203125" bestFit="1" customWidth="1"/>
    <col min="16" max="16" width="13.83203125" bestFit="1" customWidth="1"/>
    <col min="17" max="17" width="14.5" bestFit="1" customWidth="1"/>
    <col min="18" max="18" width="7.5" bestFit="1" customWidth="1"/>
  </cols>
  <sheetData>
    <row r="1" spans="1:18">
      <c r="B1" t="s">
        <v>20</v>
      </c>
      <c r="C1">
        <f>1/3</f>
        <v>0.33333333333333331</v>
      </c>
      <c r="E1" t="s">
        <v>26</v>
      </c>
      <c r="F1">
        <f>1/2</f>
        <v>0.5</v>
      </c>
      <c r="G1" s="1">
        <f>1/(1+C1)</f>
        <v>0.75</v>
      </c>
    </row>
    <row r="3" spans="1:18">
      <c r="A3" t="s">
        <v>14</v>
      </c>
      <c r="B3" s="27" t="s">
        <v>11</v>
      </c>
      <c r="C3" s="27"/>
      <c r="D3" s="27"/>
      <c r="E3" s="27"/>
      <c r="F3" s="3" t="s">
        <v>9</v>
      </c>
      <c r="G3" s="3" t="s">
        <v>5</v>
      </c>
      <c r="H3" s="3" t="s">
        <v>6</v>
      </c>
      <c r="I3" s="3" t="s">
        <v>7</v>
      </c>
      <c r="J3" s="8" t="s">
        <v>36</v>
      </c>
      <c r="K3" s="2" t="s">
        <v>35</v>
      </c>
      <c r="L3" s="2" t="s">
        <v>21</v>
      </c>
      <c r="M3" s="2" t="s">
        <v>24</v>
      </c>
      <c r="N3" s="2" t="s">
        <v>25</v>
      </c>
      <c r="O3" s="3" t="s">
        <v>22</v>
      </c>
      <c r="P3" s="3" t="s">
        <v>23</v>
      </c>
      <c r="Q3" s="3" t="s">
        <v>10</v>
      </c>
      <c r="R3" s="3" t="s">
        <v>25</v>
      </c>
    </row>
    <row r="4" spans="1:18">
      <c r="A4">
        <v>1</v>
      </c>
      <c r="B4" t="s">
        <v>0</v>
      </c>
      <c r="F4">
        <f t="shared" ref="F4:F30" si="0">SUM(G4:I4)</f>
        <v>7</v>
      </c>
      <c r="G4">
        <v>7</v>
      </c>
      <c r="H4">
        <v>0</v>
      </c>
      <c r="I4">
        <v>0</v>
      </c>
      <c r="J4" s="9">
        <f t="shared" ref="J4:J30" si="1">F4/8</f>
        <v>0.875</v>
      </c>
      <c r="K4" s="4">
        <f t="shared" ref="K4:K30" si="2">(G4+$C$1*H4+($C$1^2)*I4)/F4</f>
        <v>1</v>
      </c>
      <c r="L4" s="4">
        <f>K4</f>
        <v>1</v>
      </c>
      <c r="M4" s="4"/>
      <c r="O4" s="6"/>
      <c r="P4" s="7">
        <f>O11+O15+O21</f>
        <v>3</v>
      </c>
    </row>
    <row r="5" spans="1:18">
      <c r="A5">
        <v>2</v>
      </c>
      <c r="B5" t="s">
        <v>1</v>
      </c>
      <c r="F5">
        <f t="shared" si="0"/>
        <v>2</v>
      </c>
      <c r="G5">
        <v>2</v>
      </c>
      <c r="H5">
        <v>0</v>
      </c>
      <c r="I5">
        <v>0</v>
      </c>
      <c r="J5" s="9">
        <f t="shared" si="1"/>
        <v>0.25</v>
      </c>
      <c r="K5" s="4">
        <f t="shared" si="2"/>
        <v>1</v>
      </c>
      <c r="L5" s="4">
        <f>K5</f>
        <v>1</v>
      </c>
      <c r="M5" s="4"/>
      <c r="O5" s="6"/>
      <c r="P5" s="7">
        <v>0</v>
      </c>
    </row>
    <row r="6" spans="1:18">
      <c r="A6">
        <v>3</v>
      </c>
      <c r="B6" t="s">
        <v>2</v>
      </c>
      <c r="F6">
        <f t="shared" si="0"/>
        <v>6</v>
      </c>
      <c r="G6">
        <v>6</v>
      </c>
      <c r="H6">
        <v>0</v>
      </c>
      <c r="I6">
        <v>0</v>
      </c>
      <c r="J6" s="9">
        <f t="shared" si="1"/>
        <v>0.75</v>
      </c>
      <c r="K6" s="4">
        <f t="shared" si="2"/>
        <v>1</v>
      </c>
      <c r="L6" s="4">
        <f>K6</f>
        <v>1</v>
      </c>
      <c r="M6" s="4"/>
      <c r="O6" s="6"/>
      <c r="P6" s="11">
        <f>O9+O14+O16+O18+O19+O20+O24+O25+O27+O29+O30</f>
        <v>5.8809523809523814</v>
      </c>
    </row>
    <row r="7" spans="1:18">
      <c r="A7">
        <v>4</v>
      </c>
      <c r="B7" t="s">
        <v>3</v>
      </c>
      <c r="F7">
        <f t="shared" si="0"/>
        <v>3</v>
      </c>
      <c r="G7">
        <v>3</v>
      </c>
      <c r="H7">
        <v>0</v>
      </c>
      <c r="I7">
        <v>0</v>
      </c>
      <c r="J7" s="9">
        <f t="shared" si="1"/>
        <v>0.375</v>
      </c>
      <c r="K7" s="4">
        <f t="shared" si="2"/>
        <v>1</v>
      </c>
      <c r="L7" s="4">
        <f>K7</f>
        <v>1</v>
      </c>
      <c r="M7" s="4"/>
      <c r="O7" s="6"/>
      <c r="P7" s="7">
        <f>O12</f>
        <v>1</v>
      </c>
    </row>
    <row r="8" spans="1:18">
      <c r="A8">
        <v>5</v>
      </c>
      <c r="B8" t="s">
        <v>4</v>
      </c>
      <c r="F8">
        <f t="shared" si="0"/>
        <v>4</v>
      </c>
      <c r="G8">
        <v>4</v>
      </c>
      <c r="H8">
        <v>0</v>
      </c>
      <c r="I8">
        <v>0</v>
      </c>
      <c r="J8" s="9">
        <f t="shared" si="1"/>
        <v>0.5</v>
      </c>
      <c r="K8" s="4">
        <f t="shared" si="2"/>
        <v>1</v>
      </c>
      <c r="L8" s="4">
        <f>K8</f>
        <v>1</v>
      </c>
      <c r="M8" s="4"/>
      <c r="O8" s="6"/>
      <c r="P8" s="7">
        <f>O10+O13+O17+O22+O23+O26+O28</f>
        <v>3.7619047619047619</v>
      </c>
    </row>
    <row r="9" spans="1:18">
      <c r="A9">
        <v>6</v>
      </c>
      <c r="B9" t="s">
        <v>0</v>
      </c>
      <c r="C9" t="s">
        <v>2</v>
      </c>
      <c r="F9">
        <f t="shared" si="0"/>
        <v>5</v>
      </c>
      <c r="G9">
        <v>4</v>
      </c>
      <c r="H9">
        <v>1</v>
      </c>
      <c r="I9">
        <v>0</v>
      </c>
      <c r="J9" s="9">
        <f t="shared" si="1"/>
        <v>0.625</v>
      </c>
      <c r="K9" s="4">
        <f t="shared" si="2"/>
        <v>0.86666666666666659</v>
      </c>
      <c r="L9" s="4">
        <f>K9*(L4+L6)*$F$1</f>
        <v>0.86666666666666659</v>
      </c>
      <c r="M9" s="14">
        <f>L9*J9</f>
        <v>0.54166666666666663</v>
      </c>
      <c r="N9">
        <f t="shared" ref="N9:N30" si="3">RANK(M9,$M$9:$M$30)</f>
        <v>1</v>
      </c>
      <c r="O9" s="5">
        <f>J9/$J$4</f>
        <v>0.7142857142857143</v>
      </c>
      <c r="P9" s="7"/>
      <c r="Q9" s="15">
        <f>P4+P6</f>
        <v>8.8809523809523814</v>
      </c>
      <c r="R9">
        <f t="shared" ref="R9:R30" si="4">RANK(Q9,$Q$9:$Q$30)</f>
        <v>7</v>
      </c>
    </row>
    <row r="10" spans="1:18">
      <c r="A10">
        <v>7</v>
      </c>
      <c r="B10" t="s">
        <v>0</v>
      </c>
      <c r="C10" t="s">
        <v>4</v>
      </c>
      <c r="F10">
        <f t="shared" si="0"/>
        <v>3</v>
      </c>
      <c r="G10">
        <v>3</v>
      </c>
      <c r="H10">
        <v>0</v>
      </c>
      <c r="I10">
        <v>0</v>
      </c>
      <c r="J10" s="9">
        <f t="shared" si="1"/>
        <v>0.375</v>
      </c>
      <c r="K10" s="4">
        <f t="shared" si="2"/>
        <v>1</v>
      </c>
      <c r="L10" s="10">
        <f>K10*(L4+L8)*$F$1</f>
        <v>1</v>
      </c>
      <c r="M10" s="14">
        <f t="shared" ref="M10:M30" si="5">L10*J10</f>
        <v>0.375</v>
      </c>
      <c r="N10">
        <f t="shared" si="3"/>
        <v>2</v>
      </c>
      <c r="O10" s="5">
        <f>J10/$J$4</f>
        <v>0.42857142857142855</v>
      </c>
      <c r="P10" s="7"/>
      <c r="Q10" s="15">
        <f>P4+P8</f>
        <v>6.7619047619047619</v>
      </c>
      <c r="R10">
        <f t="shared" si="4"/>
        <v>13</v>
      </c>
    </row>
    <row r="11" spans="1:18">
      <c r="A11">
        <v>8</v>
      </c>
      <c r="B11" t="s">
        <v>1</v>
      </c>
      <c r="C11" t="s">
        <v>0</v>
      </c>
      <c r="F11">
        <f t="shared" si="0"/>
        <v>2</v>
      </c>
      <c r="G11">
        <v>0</v>
      </c>
      <c r="H11">
        <v>2</v>
      </c>
      <c r="I11">
        <v>0</v>
      </c>
      <c r="J11" s="9">
        <f t="shared" si="1"/>
        <v>0.25</v>
      </c>
      <c r="K11" s="4">
        <f t="shared" si="2"/>
        <v>0.33333333333333331</v>
      </c>
      <c r="L11" s="4">
        <f>K11*(L5+L4)*$F$1</f>
        <v>0.33333333333333331</v>
      </c>
      <c r="M11" s="4">
        <f t="shared" si="5"/>
        <v>8.3333333333333329E-2</v>
      </c>
      <c r="N11">
        <f t="shared" si="3"/>
        <v>13</v>
      </c>
      <c r="O11" s="5">
        <f>J11/$J$5</f>
        <v>1</v>
      </c>
      <c r="P11" s="7"/>
      <c r="Q11" s="15">
        <f>P5+P4</f>
        <v>3</v>
      </c>
      <c r="R11">
        <f t="shared" si="4"/>
        <v>21</v>
      </c>
    </row>
    <row r="12" spans="1:18">
      <c r="A12">
        <v>9</v>
      </c>
      <c r="B12" t="s">
        <v>1</v>
      </c>
      <c r="C12" t="s">
        <v>3</v>
      </c>
      <c r="F12">
        <f t="shared" si="0"/>
        <v>2</v>
      </c>
      <c r="G12">
        <v>2</v>
      </c>
      <c r="H12">
        <v>0</v>
      </c>
      <c r="I12">
        <v>0</v>
      </c>
      <c r="J12" s="9">
        <f t="shared" si="1"/>
        <v>0.25</v>
      </c>
      <c r="K12" s="4">
        <f t="shared" si="2"/>
        <v>1</v>
      </c>
      <c r="L12" s="10">
        <f>K12*(L5+L7)*$F$1</f>
        <v>1</v>
      </c>
      <c r="M12" s="4">
        <f t="shared" si="5"/>
        <v>0.25</v>
      </c>
      <c r="N12">
        <f t="shared" si="3"/>
        <v>4</v>
      </c>
      <c r="O12" s="5">
        <f>J12/$J$5</f>
        <v>1</v>
      </c>
      <c r="P12" s="7"/>
      <c r="Q12" s="15">
        <f>P5+P7</f>
        <v>1</v>
      </c>
      <c r="R12">
        <f t="shared" si="4"/>
        <v>22</v>
      </c>
    </row>
    <row r="13" spans="1:18">
      <c r="A13">
        <v>10</v>
      </c>
      <c r="B13" t="s">
        <v>1</v>
      </c>
      <c r="C13" t="s">
        <v>4</v>
      </c>
      <c r="F13">
        <f t="shared" si="0"/>
        <v>1</v>
      </c>
      <c r="G13">
        <v>0</v>
      </c>
      <c r="H13">
        <v>0</v>
      </c>
      <c r="I13">
        <v>1</v>
      </c>
      <c r="J13" s="19">
        <f t="shared" si="1"/>
        <v>0.125</v>
      </c>
      <c r="K13" s="4">
        <f t="shared" si="2"/>
        <v>0.1111111111111111</v>
      </c>
      <c r="L13" s="4">
        <f>K13*(L5+L8)*$F$1</f>
        <v>0.1111111111111111</v>
      </c>
      <c r="M13" s="4">
        <f t="shared" si="5"/>
        <v>1.3888888888888888E-2</v>
      </c>
      <c r="N13">
        <f t="shared" si="3"/>
        <v>21</v>
      </c>
      <c r="O13" s="5">
        <f>J13/$J$5</f>
        <v>0.5</v>
      </c>
      <c r="P13" s="7"/>
      <c r="Q13" s="15">
        <f>P5+P8</f>
        <v>3.7619047619047619</v>
      </c>
      <c r="R13">
        <f t="shared" si="4"/>
        <v>20</v>
      </c>
    </row>
    <row r="14" spans="1:18">
      <c r="A14">
        <v>11</v>
      </c>
      <c r="B14" t="s">
        <v>1</v>
      </c>
      <c r="C14" t="s">
        <v>2</v>
      </c>
      <c r="F14">
        <f t="shared" si="0"/>
        <v>1</v>
      </c>
      <c r="G14">
        <v>0</v>
      </c>
      <c r="H14">
        <v>0</v>
      </c>
      <c r="I14">
        <v>1</v>
      </c>
      <c r="J14" s="19">
        <f t="shared" si="1"/>
        <v>0.125</v>
      </c>
      <c r="K14" s="4">
        <f t="shared" si="2"/>
        <v>0.1111111111111111</v>
      </c>
      <c r="L14" s="4">
        <f>K14*(L6+L5)*$F$1</f>
        <v>0.1111111111111111</v>
      </c>
      <c r="M14" s="4">
        <f t="shared" si="5"/>
        <v>1.3888888888888888E-2</v>
      </c>
      <c r="N14">
        <f t="shared" si="3"/>
        <v>21</v>
      </c>
      <c r="O14" s="5">
        <f>J14/$J$5</f>
        <v>0.5</v>
      </c>
      <c r="P14" s="7"/>
      <c r="Q14" s="15">
        <f>P5+P6</f>
        <v>5.8809523809523814</v>
      </c>
      <c r="R14">
        <f t="shared" si="4"/>
        <v>15</v>
      </c>
    </row>
    <row r="15" spans="1:18">
      <c r="A15">
        <v>12</v>
      </c>
      <c r="B15" t="s">
        <v>3</v>
      </c>
      <c r="C15" t="s">
        <v>0</v>
      </c>
      <c r="F15">
        <f t="shared" si="0"/>
        <v>3</v>
      </c>
      <c r="G15">
        <v>3</v>
      </c>
      <c r="H15">
        <v>0</v>
      </c>
      <c r="I15">
        <v>0</v>
      </c>
      <c r="J15" s="9">
        <f t="shared" si="1"/>
        <v>0.375</v>
      </c>
      <c r="K15" s="4">
        <f t="shared" si="2"/>
        <v>1</v>
      </c>
      <c r="L15" s="10">
        <f>K15*(L7+L4)*$F$1</f>
        <v>1</v>
      </c>
      <c r="M15" s="14">
        <f t="shared" si="5"/>
        <v>0.375</v>
      </c>
      <c r="N15">
        <f t="shared" si="3"/>
        <v>2</v>
      </c>
      <c r="O15" s="5">
        <f>J15/$J$7</f>
        <v>1</v>
      </c>
      <c r="P15" s="7"/>
      <c r="Q15" s="15">
        <f>P7+P4</f>
        <v>4</v>
      </c>
      <c r="R15">
        <f t="shared" si="4"/>
        <v>18</v>
      </c>
    </row>
    <row r="16" spans="1:18">
      <c r="A16">
        <v>13</v>
      </c>
      <c r="B16" t="s">
        <v>3</v>
      </c>
      <c r="C16" t="s">
        <v>2</v>
      </c>
      <c r="F16">
        <f t="shared" si="0"/>
        <v>2</v>
      </c>
      <c r="G16">
        <v>1</v>
      </c>
      <c r="H16">
        <v>1</v>
      </c>
      <c r="I16">
        <v>0</v>
      </c>
      <c r="J16" s="9">
        <f t="shared" si="1"/>
        <v>0.25</v>
      </c>
      <c r="K16" s="4">
        <f t="shared" si="2"/>
        <v>0.66666666666666663</v>
      </c>
      <c r="L16" s="4">
        <f>K16*(L7+L6)*$F$1</f>
        <v>0.66666666666666663</v>
      </c>
      <c r="M16" s="4">
        <f t="shared" si="5"/>
        <v>0.16666666666666666</v>
      </c>
      <c r="N16">
        <f t="shared" si="3"/>
        <v>8</v>
      </c>
      <c r="O16" s="5">
        <f>J16/$J$7</f>
        <v>0.66666666666666663</v>
      </c>
      <c r="P16" s="7"/>
      <c r="Q16" s="15">
        <f>P7+P6</f>
        <v>6.8809523809523814</v>
      </c>
      <c r="R16">
        <f t="shared" si="4"/>
        <v>11</v>
      </c>
    </row>
    <row r="17" spans="1:18">
      <c r="A17">
        <v>14</v>
      </c>
      <c r="B17" t="s">
        <v>3</v>
      </c>
      <c r="C17" t="s">
        <v>4</v>
      </c>
      <c r="F17">
        <f t="shared" si="0"/>
        <v>2</v>
      </c>
      <c r="G17">
        <v>0</v>
      </c>
      <c r="H17">
        <v>2</v>
      </c>
      <c r="I17">
        <v>0</v>
      </c>
      <c r="J17" s="9">
        <f t="shared" si="1"/>
        <v>0.25</v>
      </c>
      <c r="K17" s="4">
        <f t="shared" si="2"/>
        <v>0.33333333333333331</v>
      </c>
      <c r="L17" s="10">
        <f>K17*(L7+L8)*$F$1</f>
        <v>0.33333333333333331</v>
      </c>
      <c r="M17" s="4">
        <f t="shared" si="5"/>
        <v>8.3333333333333329E-2</v>
      </c>
      <c r="N17">
        <f t="shared" si="3"/>
        <v>13</v>
      </c>
      <c r="O17" s="5">
        <f>J17/$J$7</f>
        <v>0.66666666666666663</v>
      </c>
      <c r="P17" s="7"/>
      <c r="Q17" s="15">
        <f>P7+P8</f>
        <v>4.7619047619047619</v>
      </c>
      <c r="R17">
        <f t="shared" si="4"/>
        <v>16</v>
      </c>
    </row>
    <row r="18" spans="1:18">
      <c r="A18">
        <v>15</v>
      </c>
      <c r="B18" t="s">
        <v>4</v>
      </c>
      <c r="C18" t="s">
        <v>2</v>
      </c>
      <c r="F18">
        <f t="shared" si="0"/>
        <v>2</v>
      </c>
      <c r="G18">
        <v>2</v>
      </c>
      <c r="H18">
        <v>0</v>
      </c>
      <c r="I18">
        <v>0</v>
      </c>
      <c r="J18" s="9">
        <f t="shared" si="1"/>
        <v>0.25</v>
      </c>
      <c r="K18" s="4">
        <f t="shared" si="2"/>
        <v>1</v>
      </c>
      <c r="L18" s="10">
        <f>K18*(L7+L6)*$F$1</f>
        <v>1</v>
      </c>
      <c r="M18" s="4">
        <f t="shared" si="5"/>
        <v>0.25</v>
      </c>
      <c r="N18">
        <f t="shared" si="3"/>
        <v>4</v>
      </c>
      <c r="O18" s="5">
        <f>J18/$J$8</f>
        <v>0.5</v>
      </c>
      <c r="P18" s="7"/>
      <c r="Q18" s="15">
        <f>P8+P6</f>
        <v>9.6428571428571423</v>
      </c>
      <c r="R18">
        <f t="shared" si="4"/>
        <v>6</v>
      </c>
    </row>
    <row r="19" spans="1:18">
      <c r="A19">
        <v>16</v>
      </c>
      <c r="B19" t="s">
        <v>0</v>
      </c>
      <c r="C19" t="s">
        <v>4</v>
      </c>
      <c r="D19" t="s">
        <v>2</v>
      </c>
      <c r="F19">
        <f t="shared" si="0"/>
        <v>1</v>
      </c>
      <c r="G19">
        <v>1</v>
      </c>
      <c r="H19">
        <v>0</v>
      </c>
      <c r="I19">
        <v>0</v>
      </c>
      <c r="J19" s="19">
        <f t="shared" si="1"/>
        <v>0.125</v>
      </c>
      <c r="K19" s="4">
        <f t="shared" si="2"/>
        <v>1</v>
      </c>
      <c r="L19" s="4">
        <f>K19*((L10+L18)*$F$1+$C$1*(L9))*$G$1</f>
        <v>0.96666666666666656</v>
      </c>
      <c r="M19" s="4">
        <f t="shared" si="5"/>
        <v>0.12083333333333332</v>
      </c>
      <c r="N19">
        <f t="shared" si="3"/>
        <v>10</v>
      </c>
      <c r="O19" s="5">
        <f>J19/$J$10</f>
        <v>0.33333333333333331</v>
      </c>
      <c r="P19" s="7"/>
      <c r="Q19" s="18">
        <f>P4+P8+P6</f>
        <v>12.642857142857142</v>
      </c>
      <c r="R19">
        <f t="shared" si="4"/>
        <v>2</v>
      </c>
    </row>
    <row r="20" spans="1:18">
      <c r="A20">
        <v>17</v>
      </c>
      <c r="B20" t="s">
        <v>1</v>
      </c>
      <c r="C20" t="s">
        <v>3</v>
      </c>
      <c r="D20" t="s">
        <v>2</v>
      </c>
      <c r="F20">
        <f t="shared" si="0"/>
        <v>1</v>
      </c>
      <c r="G20">
        <v>0</v>
      </c>
      <c r="H20">
        <v>1</v>
      </c>
      <c r="I20">
        <v>0</v>
      </c>
      <c r="J20" s="19">
        <f t="shared" si="1"/>
        <v>0.125</v>
      </c>
      <c r="K20" s="4">
        <f t="shared" si="2"/>
        <v>0.33333333333333331</v>
      </c>
      <c r="L20" s="4">
        <f>K20*((L11+L16)*$F$1+$C$1*(L14))*$G$1</f>
        <v>0.13425925925925924</v>
      </c>
      <c r="M20" s="4">
        <f t="shared" si="5"/>
        <v>1.6782407407407406E-2</v>
      </c>
      <c r="N20">
        <f t="shared" si="3"/>
        <v>20</v>
      </c>
      <c r="O20" s="5">
        <f>J20/$J$12</f>
        <v>0.5</v>
      </c>
      <c r="P20" s="7"/>
      <c r="Q20" s="15">
        <f>P5+P7+P6</f>
        <v>6.8809523809523814</v>
      </c>
      <c r="R20">
        <f t="shared" si="4"/>
        <v>11</v>
      </c>
    </row>
    <row r="21" spans="1:18">
      <c r="A21">
        <v>18</v>
      </c>
      <c r="B21" t="s">
        <v>1</v>
      </c>
      <c r="C21" t="s">
        <v>3</v>
      </c>
      <c r="D21" t="s">
        <v>0</v>
      </c>
      <c r="F21">
        <f t="shared" si="0"/>
        <v>2</v>
      </c>
      <c r="G21">
        <v>2</v>
      </c>
      <c r="H21">
        <v>0</v>
      </c>
      <c r="I21">
        <v>0</v>
      </c>
      <c r="J21" s="9">
        <f t="shared" si="1"/>
        <v>0.25</v>
      </c>
      <c r="K21" s="4">
        <f t="shared" si="2"/>
        <v>1</v>
      </c>
      <c r="L21" s="4">
        <f>K21*((L12+L15)*$F$1+$C$1*(L11))*$G$1</f>
        <v>0.83333333333333337</v>
      </c>
      <c r="M21" s="4">
        <f t="shared" si="5"/>
        <v>0.20833333333333334</v>
      </c>
      <c r="N21">
        <f t="shared" si="3"/>
        <v>6</v>
      </c>
      <c r="O21" s="5">
        <f>J21/$J$12</f>
        <v>1</v>
      </c>
      <c r="P21" s="7"/>
      <c r="Q21" s="15">
        <f>P5+P7+P4</f>
        <v>4</v>
      </c>
      <c r="R21">
        <f t="shared" si="4"/>
        <v>18</v>
      </c>
    </row>
    <row r="22" spans="1:18">
      <c r="A22">
        <v>19</v>
      </c>
      <c r="B22" t="s">
        <v>1</v>
      </c>
      <c r="C22" t="s">
        <v>3</v>
      </c>
      <c r="D22" t="s">
        <v>4</v>
      </c>
      <c r="F22">
        <f t="shared" si="0"/>
        <v>1</v>
      </c>
      <c r="G22">
        <v>0</v>
      </c>
      <c r="H22">
        <v>1</v>
      </c>
      <c r="I22">
        <v>0</v>
      </c>
      <c r="J22" s="19">
        <f t="shared" si="1"/>
        <v>0.125</v>
      </c>
      <c r="K22" s="4">
        <f t="shared" si="2"/>
        <v>0.33333333333333331</v>
      </c>
      <c r="L22" s="4">
        <f>K22*((L12+L17)*$F$1+$C$1*(L13))*$G$1</f>
        <v>0.17592592592592593</v>
      </c>
      <c r="M22" s="4">
        <f t="shared" si="5"/>
        <v>2.1990740740740741E-2</v>
      </c>
      <c r="N22">
        <f t="shared" si="3"/>
        <v>17</v>
      </c>
      <c r="O22" s="5">
        <f>J22/$J$12</f>
        <v>0.5</v>
      </c>
      <c r="P22" s="7"/>
      <c r="Q22" s="15">
        <f>P5+P7+P8</f>
        <v>4.7619047619047619</v>
      </c>
      <c r="R22">
        <f t="shared" si="4"/>
        <v>16</v>
      </c>
    </row>
    <row r="23" spans="1:18">
      <c r="A23">
        <v>20</v>
      </c>
      <c r="B23" t="s">
        <v>1</v>
      </c>
      <c r="C23" t="s">
        <v>0</v>
      </c>
      <c r="D23" t="s">
        <v>4</v>
      </c>
      <c r="F23">
        <f t="shared" si="0"/>
        <v>1</v>
      </c>
      <c r="G23">
        <v>0</v>
      </c>
      <c r="H23">
        <v>1</v>
      </c>
      <c r="I23">
        <v>0</v>
      </c>
      <c r="J23" s="19">
        <f t="shared" si="1"/>
        <v>0.125</v>
      </c>
      <c r="K23" s="4">
        <f t="shared" si="2"/>
        <v>0.33333333333333331</v>
      </c>
      <c r="L23" s="4">
        <f>K23*((L10+L11)*$F$1+$C$1*(L13))*$G$1</f>
        <v>0.17592592592592593</v>
      </c>
      <c r="M23" s="4">
        <f t="shared" si="5"/>
        <v>2.1990740740740741E-2</v>
      </c>
      <c r="N23">
        <f t="shared" si="3"/>
        <v>17</v>
      </c>
      <c r="O23" s="5">
        <f>J23/$J$11</f>
        <v>0.5</v>
      </c>
      <c r="P23" s="7"/>
      <c r="Q23" s="15">
        <f>P5+P4+P8</f>
        <v>6.7619047619047619</v>
      </c>
      <c r="R23">
        <f t="shared" si="4"/>
        <v>13</v>
      </c>
    </row>
    <row r="24" spans="1:18">
      <c r="A24">
        <v>21</v>
      </c>
      <c r="B24" t="s">
        <v>1</v>
      </c>
      <c r="C24" t="s">
        <v>0</v>
      </c>
      <c r="D24" t="s">
        <v>2</v>
      </c>
      <c r="F24">
        <f t="shared" si="0"/>
        <v>1</v>
      </c>
      <c r="G24">
        <v>0</v>
      </c>
      <c r="H24">
        <v>1</v>
      </c>
      <c r="I24">
        <v>0</v>
      </c>
      <c r="J24" s="19">
        <f t="shared" si="1"/>
        <v>0.125</v>
      </c>
      <c r="K24" s="4">
        <f t="shared" si="2"/>
        <v>0.33333333333333331</v>
      </c>
      <c r="L24" s="4">
        <f>K24*((L9+L11)*$F$1+$C$1*(L14))*$G$1</f>
        <v>0.15925925925925927</v>
      </c>
      <c r="M24" s="4">
        <f t="shared" si="5"/>
        <v>1.9907407407407408E-2</v>
      </c>
      <c r="N24">
        <f t="shared" si="3"/>
        <v>19</v>
      </c>
      <c r="O24" s="5">
        <f>J24/$J$11</f>
        <v>0.5</v>
      </c>
      <c r="P24" s="7"/>
      <c r="Q24" s="15">
        <f>P5+P4+P6</f>
        <v>8.8809523809523814</v>
      </c>
      <c r="R24">
        <f t="shared" si="4"/>
        <v>7</v>
      </c>
    </row>
    <row r="25" spans="1:18">
      <c r="A25">
        <v>23</v>
      </c>
      <c r="B25" t="s">
        <v>3</v>
      </c>
      <c r="C25" t="s">
        <v>0</v>
      </c>
      <c r="D25" t="s">
        <v>2</v>
      </c>
      <c r="F25">
        <f t="shared" si="0"/>
        <v>2</v>
      </c>
      <c r="G25">
        <v>1</v>
      </c>
      <c r="H25">
        <v>1</v>
      </c>
      <c r="I25">
        <v>0</v>
      </c>
      <c r="J25" s="9">
        <f t="shared" si="1"/>
        <v>0.25</v>
      </c>
      <c r="K25" s="4">
        <f t="shared" si="2"/>
        <v>0.66666666666666663</v>
      </c>
      <c r="L25" s="4">
        <f>K25*((L15+L9)*$F$1+$C$1*(L16))*$G$1</f>
        <v>0.57777777777777772</v>
      </c>
      <c r="M25" s="4">
        <f t="shared" si="5"/>
        <v>0.14444444444444443</v>
      </c>
      <c r="N25">
        <f t="shared" si="3"/>
        <v>9</v>
      </c>
      <c r="O25" s="5">
        <f>J25/$J$15</f>
        <v>0.66666666666666663</v>
      </c>
      <c r="P25" s="7"/>
      <c r="Q25" s="15">
        <f>P7+P4+P6</f>
        <v>9.8809523809523814</v>
      </c>
      <c r="R25">
        <f t="shared" si="4"/>
        <v>4</v>
      </c>
    </row>
    <row r="26" spans="1:18">
      <c r="A26">
        <v>24</v>
      </c>
      <c r="B26" t="s">
        <v>3</v>
      </c>
      <c r="C26" t="s">
        <v>0</v>
      </c>
      <c r="D26" t="s">
        <v>4</v>
      </c>
      <c r="F26">
        <f t="shared" si="0"/>
        <v>2</v>
      </c>
      <c r="G26">
        <v>2</v>
      </c>
      <c r="H26">
        <v>0</v>
      </c>
      <c r="I26">
        <v>0</v>
      </c>
      <c r="J26" s="9">
        <f t="shared" si="1"/>
        <v>0.25</v>
      </c>
      <c r="K26" s="4">
        <f t="shared" si="2"/>
        <v>1</v>
      </c>
      <c r="L26" s="10">
        <f>K26*((L15+L10)*$F$1+$C$1*(L17))*$G$1</f>
        <v>0.83333333333333337</v>
      </c>
      <c r="M26" s="14">
        <f t="shared" si="5"/>
        <v>0.20833333333333334</v>
      </c>
      <c r="N26">
        <f t="shared" si="3"/>
        <v>6</v>
      </c>
      <c r="O26" s="5">
        <f>J26/$J$15</f>
        <v>0.66666666666666663</v>
      </c>
      <c r="P26" s="7"/>
      <c r="Q26" s="15">
        <f>P7+P4+P8</f>
        <v>7.7619047619047619</v>
      </c>
      <c r="R26">
        <f t="shared" si="4"/>
        <v>9</v>
      </c>
    </row>
    <row r="27" spans="1:18">
      <c r="A27">
        <v>25</v>
      </c>
      <c r="B27" t="s">
        <v>3</v>
      </c>
      <c r="C27" t="s">
        <v>4</v>
      </c>
      <c r="D27" t="s">
        <v>2</v>
      </c>
      <c r="F27">
        <f t="shared" si="0"/>
        <v>1</v>
      </c>
      <c r="G27">
        <v>0</v>
      </c>
      <c r="H27">
        <v>1</v>
      </c>
      <c r="I27">
        <v>0</v>
      </c>
      <c r="J27" s="19">
        <f t="shared" si="1"/>
        <v>0.125</v>
      </c>
      <c r="K27" s="4">
        <f t="shared" si="2"/>
        <v>0.33333333333333331</v>
      </c>
      <c r="L27" s="4">
        <f>K27*((L17+L18)*$F$1+$C$1*(L16))*$G$1</f>
        <v>0.22222222222222221</v>
      </c>
      <c r="M27" s="4">
        <f t="shared" si="5"/>
        <v>2.7777777777777776E-2</v>
      </c>
      <c r="N27">
        <f t="shared" si="3"/>
        <v>16</v>
      </c>
      <c r="O27" s="5">
        <f>J27/$J$17</f>
        <v>0.5</v>
      </c>
      <c r="P27" s="7"/>
      <c r="Q27" s="15">
        <f>P7+P8+P6</f>
        <v>10.642857142857142</v>
      </c>
      <c r="R27">
        <f t="shared" si="4"/>
        <v>3</v>
      </c>
    </row>
    <row r="28" spans="1:18">
      <c r="A28">
        <v>26</v>
      </c>
      <c r="B28" t="s">
        <v>1</v>
      </c>
      <c r="C28" t="s">
        <v>3</v>
      </c>
      <c r="D28" t="s">
        <v>0</v>
      </c>
      <c r="E28" t="s">
        <v>4</v>
      </c>
      <c r="F28">
        <f t="shared" si="0"/>
        <v>1</v>
      </c>
      <c r="G28">
        <v>1</v>
      </c>
      <c r="H28">
        <v>0</v>
      </c>
      <c r="I28">
        <v>0</v>
      </c>
      <c r="J28" s="19">
        <f t="shared" si="1"/>
        <v>0.125</v>
      </c>
      <c r="K28" s="4">
        <f t="shared" si="2"/>
        <v>1</v>
      </c>
      <c r="L28" s="14">
        <f>K28*((L21+L26)*$F$1+$C$1*(L23+L22)*$F$1)*$G$1</f>
        <v>0.66898148148148151</v>
      </c>
      <c r="M28" s="14">
        <f t="shared" si="5"/>
        <v>8.3622685185185189E-2</v>
      </c>
      <c r="N28">
        <f t="shared" si="3"/>
        <v>12</v>
      </c>
      <c r="O28" s="5">
        <f>J28/$J$21</f>
        <v>0.5</v>
      </c>
      <c r="P28" s="7"/>
      <c r="Q28" s="15">
        <f>P5+P7+P4+P8</f>
        <v>7.7619047619047619</v>
      </c>
      <c r="R28">
        <f t="shared" si="4"/>
        <v>9</v>
      </c>
    </row>
    <row r="29" spans="1:18">
      <c r="A29">
        <v>27</v>
      </c>
      <c r="B29" t="s">
        <v>1</v>
      </c>
      <c r="C29" t="s">
        <v>3</v>
      </c>
      <c r="D29" t="s">
        <v>0</v>
      </c>
      <c r="E29" t="s">
        <v>2</v>
      </c>
      <c r="F29">
        <f t="shared" si="0"/>
        <v>1</v>
      </c>
      <c r="G29">
        <v>1</v>
      </c>
      <c r="H29">
        <v>0</v>
      </c>
      <c r="I29">
        <v>0</v>
      </c>
      <c r="J29" s="19">
        <f t="shared" si="1"/>
        <v>0.125</v>
      </c>
      <c r="K29" s="4">
        <f t="shared" si="2"/>
        <v>1</v>
      </c>
      <c r="L29" s="4">
        <f>K29*((L25+L21)*$F$1+$C$1*(L20+L24)*$F$1)*$G$1</f>
        <v>0.56585648148148138</v>
      </c>
      <c r="M29" s="4">
        <f t="shared" si="5"/>
        <v>7.0732060185185172E-2</v>
      </c>
      <c r="N29">
        <f t="shared" si="3"/>
        <v>15</v>
      </c>
      <c r="O29" s="5">
        <f>J29/$J$21</f>
        <v>0.5</v>
      </c>
      <c r="P29" s="7"/>
      <c r="Q29" s="15">
        <f>P5+P7+P4+P6</f>
        <v>9.8809523809523814</v>
      </c>
      <c r="R29">
        <f t="shared" si="4"/>
        <v>4</v>
      </c>
    </row>
    <row r="30" spans="1:18">
      <c r="A30">
        <v>28</v>
      </c>
      <c r="B30" t="s">
        <v>3</v>
      </c>
      <c r="C30" t="s">
        <v>0</v>
      </c>
      <c r="D30" t="s">
        <v>4</v>
      </c>
      <c r="E30" t="s">
        <v>2</v>
      </c>
      <c r="F30">
        <f t="shared" si="0"/>
        <v>1</v>
      </c>
      <c r="G30">
        <v>1</v>
      </c>
      <c r="H30">
        <v>0</v>
      </c>
      <c r="I30">
        <v>0</v>
      </c>
      <c r="J30" s="19">
        <f t="shared" si="1"/>
        <v>0.125</v>
      </c>
      <c r="K30" s="4">
        <f t="shared" si="2"/>
        <v>1</v>
      </c>
      <c r="L30" s="14">
        <f>K30*((L26+L19)*$F$1+$C$1*(L25+L27)*$F$1)*$G$1</f>
        <v>0.77499999999999991</v>
      </c>
      <c r="M30" s="14">
        <f t="shared" si="5"/>
        <v>9.6874999999999989E-2</v>
      </c>
      <c r="N30">
        <f t="shared" si="3"/>
        <v>11</v>
      </c>
      <c r="O30" s="5">
        <f>J30/$J$26</f>
        <v>0.5</v>
      </c>
      <c r="P30" s="7"/>
      <c r="Q30" s="16">
        <f>P7+P4+P8+P6</f>
        <v>13.642857142857142</v>
      </c>
      <c r="R30">
        <f t="shared" si="4"/>
        <v>1</v>
      </c>
    </row>
  </sheetData>
  <mergeCells count="1">
    <mergeCell ref="B3:E3"/>
  </mergeCells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F12"/>
  <sheetViews>
    <sheetView workbookViewId="0">
      <selection sqref="A1:F1"/>
    </sheetView>
  </sheetViews>
  <sheetFormatPr baseColWidth="12" defaultRowHeight="18" x14ac:dyDescent="0"/>
  <cols>
    <col min="1" max="1" width="2.5" bestFit="1" customWidth="1"/>
  </cols>
  <sheetData>
    <row r="1" spans="1:6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>
      <c r="A2">
        <v>1</v>
      </c>
      <c r="B2" s="13" t="s">
        <v>0</v>
      </c>
      <c r="C2" t="s">
        <v>2</v>
      </c>
    </row>
    <row r="3" spans="1:6">
      <c r="A3">
        <v>2</v>
      </c>
      <c r="B3" s="13" t="s">
        <v>0</v>
      </c>
      <c r="C3" t="s">
        <v>1</v>
      </c>
      <c r="D3" t="s">
        <v>3</v>
      </c>
      <c r="E3" s="13" t="s">
        <v>0</v>
      </c>
      <c r="F3" t="s">
        <v>4</v>
      </c>
    </row>
    <row r="4" spans="1:6">
      <c r="A4">
        <v>3</v>
      </c>
      <c r="B4" s="13" t="s">
        <v>0</v>
      </c>
      <c r="C4" t="s">
        <v>1</v>
      </c>
      <c r="D4" t="s">
        <v>3</v>
      </c>
      <c r="E4" s="13" t="s">
        <v>0</v>
      </c>
      <c r="F4" t="s">
        <v>2</v>
      </c>
    </row>
    <row r="5" spans="1:6">
      <c r="A5">
        <v>4</v>
      </c>
      <c r="B5" s="13" t="s">
        <v>0</v>
      </c>
      <c r="C5" t="s">
        <v>2</v>
      </c>
    </row>
    <row r="6" spans="1:6">
      <c r="A6">
        <v>5</v>
      </c>
      <c r="B6" s="13" t="s">
        <v>3</v>
      </c>
      <c r="C6" t="s">
        <v>0</v>
      </c>
      <c r="D6" t="s">
        <v>4</v>
      </c>
    </row>
    <row r="7" spans="1:6">
      <c r="A7">
        <v>6</v>
      </c>
      <c r="B7" s="13" t="s">
        <v>4</v>
      </c>
      <c r="C7" t="s">
        <v>2</v>
      </c>
    </row>
    <row r="8" spans="1:6">
      <c r="A8">
        <v>7</v>
      </c>
      <c r="B8" s="13" t="s">
        <v>0</v>
      </c>
      <c r="C8" t="s">
        <v>2</v>
      </c>
    </row>
    <row r="9" spans="1:6">
      <c r="A9">
        <v>8</v>
      </c>
      <c r="B9" s="13" t="s">
        <v>0</v>
      </c>
      <c r="C9" t="s">
        <v>3</v>
      </c>
      <c r="D9" s="13" t="s">
        <v>0</v>
      </c>
      <c r="E9" t="s">
        <v>4</v>
      </c>
      <c r="F9" t="s">
        <v>2</v>
      </c>
    </row>
    <row r="10" spans="1:6">
      <c r="B10" s="13"/>
    </row>
    <row r="11" spans="1:6">
      <c r="B11" s="13"/>
    </row>
    <row r="12" spans="1:6">
      <c r="B12" s="13"/>
    </row>
  </sheetData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65"/>
  <sheetViews>
    <sheetView tabSelected="1" topLeftCell="B1" workbookViewId="0">
      <pane ySplit="3" topLeftCell="A4" activePane="bottomLeft" state="frozen"/>
      <selection pane="bottomLeft" activeCell="S4" sqref="S4"/>
    </sheetView>
  </sheetViews>
  <sheetFormatPr baseColWidth="12" defaultRowHeight="18" x14ac:dyDescent="0"/>
  <cols>
    <col min="1" max="1" width="4.5" bestFit="1" customWidth="1"/>
    <col min="7" max="7" width="6.33203125" bestFit="1" customWidth="1"/>
    <col min="8" max="8" width="8.5" bestFit="1" customWidth="1"/>
    <col min="9" max="11" width="6.5" bestFit="1" customWidth="1"/>
    <col min="12" max="12" width="6.5" customWidth="1"/>
    <col min="13" max="13" width="6" bestFit="1" customWidth="1"/>
    <col min="14" max="14" width="8.5" bestFit="1" customWidth="1"/>
    <col min="15" max="15" width="7.5" bestFit="1" customWidth="1"/>
    <col min="16" max="16" width="6.1640625" bestFit="1" customWidth="1"/>
    <col min="17" max="17" width="7.5" bestFit="1" customWidth="1"/>
    <col min="18" max="18" width="45.83203125" bestFit="1" customWidth="1"/>
    <col min="19" max="19" width="17.5" bestFit="1" customWidth="1"/>
    <col min="20" max="20" width="14.5" bestFit="1" customWidth="1"/>
    <col min="21" max="21" width="7.5" bestFit="1" customWidth="1"/>
  </cols>
  <sheetData>
    <row r="1" spans="1:18">
      <c r="B1" t="s">
        <v>20</v>
      </c>
      <c r="C1">
        <f>1/3</f>
        <v>0.33333333333333331</v>
      </c>
    </row>
    <row r="3" spans="1:18">
      <c r="A3" t="s">
        <v>13</v>
      </c>
      <c r="B3" s="27" t="s">
        <v>11</v>
      </c>
      <c r="C3" s="27"/>
      <c r="D3" s="27"/>
      <c r="E3" s="27"/>
      <c r="F3" s="27"/>
      <c r="G3" s="26" t="s">
        <v>64</v>
      </c>
      <c r="H3" s="3" t="s">
        <v>9</v>
      </c>
      <c r="I3" s="3" t="s">
        <v>5</v>
      </c>
      <c r="J3" s="3" t="s">
        <v>6</v>
      </c>
      <c r="K3" s="3" t="s">
        <v>7</v>
      </c>
      <c r="L3" s="3" t="s">
        <v>8</v>
      </c>
      <c r="M3" s="8" t="s">
        <v>65</v>
      </c>
      <c r="N3" s="2" t="s">
        <v>35</v>
      </c>
      <c r="O3" s="2" t="s">
        <v>21</v>
      </c>
      <c r="P3" s="2" t="s">
        <v>24</v>
      </c>
      <c r="Q3" s="2" t="s">
        <v>25</v>
      </c>
      <c r="R3" s="25" t="s">
        <v>117</v>
      </c>
    </row>
    <row r="4" spans="1:18">
      <c r="A4">
        <v>1</v>
      </c>
      <c r="B4" t="s">
        <v>0</v>
      </c>
      <c r="G4">
        <v>7</v>
      </c>
      <c r="H4">
        <f t="shared" ref="H4:H35" si="0">SUM(I4:L4)</f>
        <v>10</v>
      </c>
      <c r="I4">
        <v>10</v>
      </c>
      <c r="J4">
        <v>0</v>
      </c>
      <c r="K4">
        <v>0</v>
      </c>
      <c r="L4">
        <v>0</v>
      </c>
      <c r="M4" s="9">
        <f>G4/8</f>
        <v>0.875</v>
      </c>
      <c r="N4" s="4">
        <f t="shared" ref="N4:N35" si="1">(I4+$C$1*J4+($C$1^2)*K4+($C$1^3)*L4)/H4</f>
        <v>1</v>
      </c>
      <c r="O4" s="4">
        <f>N4</f>
        <v>1</v>
      </c>
      <c r="P4" s="14">
        <f t="shared" ref="P4:P35" si="2">O4*M4</f>
        <v>0.875</v>
      </c>
      <c r="R4" t="s">
        <v>66</v>
      </c>
    </row>
    <row r="5" spans="1:18">
      <c r="A5">
        <v>2</v>
      </c>
      <c r="B5" t="s">
        <v>1</v>
      </c>
      <c r="G5">
        <v>2</v>
      </c>
      <c r="H5">
        <f t="shared" si="0"/>
        <v>2</v>
      </c>
      <c r="I5">
        <v>2</v>
      </c>
      <c r="J5">
        <v>0</v>
      </c>
      <c r="K5">
        <v>0</v>
      </c>
      <c r="L5">
        <v>0</v>
      </c>
      <c r="M5" s="9">
        <f t="shared" ref="M5:M54" si="3">G5/8</f>
        <v>0.25</v>
      </c>
      <c r="N5" s="4">
        <f t="shared" si="1"/>
        <v>1</v>
      </c>
      <c r="O5" s="4">
        <f>N5</f>
        <v>1</v>
      </c>
      <c r="P5" s="4">
        <f t="shared" si="2"/>
        <v>0.25</v>
      </c>
      <c r="R5" t="s">
        <v>69</v>
      </c>
    </row>
    <row r="6" spans="1:18">
      <c r="A6">
        <v>3</v>
      </c>
      <c r="B6" t="s">
        <v>2</v>
      </c>
      <c r="G6">
        <v>6</v>
      </c>
      <c r="H6">
        <f t="shared" si="0"/>
        <v>6</v>
      </c>
      <c r="I6">
        <v>6</v>
      </c>
      <c r="J6">
        <v>0</v>
      </c>
      <c r="K6">
        <v>0</v>
      </c>
      <c r="L6">
        <v>0</v>
      </c>
      <c r="M6" s="9">
        <f t="shared" si="3"/>
        <v>0.75</v>
      </c>
      <c r="N6" s="4">
        <f t="shared" si="1"/>
        <v>1</v>
      </c>
      <c r="O6" s="4">
        <f>N6</f>
        <v>1</v>
      </c>
      <c r="P6" s="4">
        <f t="shared" si="2"/>
        <v>0.75</v>
      </c>
      <c r="R6" t="s">
        <v>67</v>
      </c>
    </row>
    <row r="7" spans="1:18">
      <c r="A7">
        <v>4</v>
      </c>
      <c r="B7" t="s">
        <v>3</v>
      </c>
      <c r="G7">
        <v>4</v>
      </c>
      <c r="H7">
        <f t="shared" si="0"/>
        <v>4</v>
      </c>
      <c r="I7">
        <v>4</v>
      </c>
      <c r="J7">
        <v>0</v>
      </c>
      <c r="K7">
        <v>0</v>
      </c>
      <c r="L7">
        <v>0</v>
      </c>
      <c r="M7" s="9">
        <f t="shared" si="3"/>
        <v>0.5</v>
      </c>
      <c r="N7" s="4">
        <f t="shared" si="1"/>
        <v>1</v>
      </c>
      <c r="O7" s="4">
        <f>N7</f>
        <v>1</v>
      </c>
      <c r="P7" s="4">
        <f t="shared" si="2"/>
        <v>0.5</v>
      </c>
      <c r="R7" t="s">
        <v>70</v>
      </c>
    </row>
    <row r="8" spans="1:18">
      <c r="A8">
        <v>5</v>
      </c>
      <c r="B8" t="s">
        <v>4</v>
      </c>
      <c r="G8">
        <v>4</v>
      </c>
      <c r="H8">
        <f t="shared" si="0"/>
        <v>4</v>
      </c>
      <c r="I8">
        <v>4</v>
      </c>
      <c r="J8">
        <v>0</v>
      </c>
      <c r="K8">
        <v>0</v>
      </c>
      <c r="L8">
        <v>0</v>
      </c>
      <c r="M8" s="9">
        <f t="shared" si="3"/>
        <v>0.5</v>
      </c>
      <c r="N8" s="4">
        <f t="shared" si="1"/>
        <v>1</v>
      </c>
      <c r="O8" s="4">
        <f>N8</f>
        <v>1</v>
      </c>
      <c r="P8" s="4">
        <f t="shared" si="2"/>
        <v>0.5</v>
      </c>
      <c r="R8" t="s">
        <v>71</v>
      </c>
    </row>
    <row r="9" spans="1:18">
      <c r="A9">
        <v>6</v>
      </c>
      <c r="B9" t="s">
        <v>0</v>
      </c>
      <c r="C9" t="s">
        <v>0</v>
      </c>
      <c r="G9">
        <v>3</v>
      </c>
      <c r="H9">
        <f t="shared" si="0"/>
        <v>3</v>
      </c>
      <c r="I9">
        <v>0</v>
      </c>
      <c r="J9">
        <v>1</v>
      </c>
      <c r="K9">
        <v>2</v>
      </c>
      <c r="L9">
        <v>0</v>
      </c>
      <c r="M9" s="9">
        <f>G9/8</f>
        <v>0.375</v>
      </c>
      <c r="N9" s="4">
        <f t="shared" si="1"/>
        <v>0.1851851851851852</v>
      </c>
      <c r="O9" s="4">
        <f>N9*(O4+O4)</f>
        <v>0.37037037037037041</v>
      </c>
      <c r="P9" s="4">
        <f t="shared" si="2"/>
        <v>0.1388888888888889</v>
      </c>
      <c r="Q9">
        <f t="shared" ref="Q9:Q51" si="4">RANK(P9,$P$9:$P$54)</f>
        <v>28</v>
      </c>
      <c r="R9" t="s">
        <v>74</v>
      </c>
    </row>
    <row r="10" spans="1:18">
      <c r="A10">
        <v>7</v>
      </c>
      <c r="B10" t="s">
        <v>0</v>
      </c>
      <c r="C10" t="s">
        <v>2</v>
      </c>
      <c r="G10">
        <v>5</v>
      </c>
      <c r="H10">
        <f t="shared" si="0"/>
        <v>7</v>
      </c>
      <c r="I10">
        <v>4</v>
      </c>
      <c r="J10">
        <v>1</v>
      </c>
      <c r="K10">
        <v>0</v>
      </c>
      <c r="L10">
        <v>2</v>
      </c>
      <c r="M10" s="9">
        <f>G10/8</f>
        <v>0.625</v>
      </c>
      <c r="N10" s="4">
        <f>(I10+$C$1*J10+($C$1^2)*K10+($C$1^3)*L10)/H10</f>
        <v>0.62962962962962965</v>
      </c>
      <c r="O10" s="4">
        <f>N10*(O4+O6)</f>
        <v>1.2592592592592593</v>
      </c>
      <c r="P10" s="14">
        <f t="shared" si="2"/>
        <v>0.78703703703703709</v>
      </c>
      <c r="Q10">
        <f t="shared" si="4"/>
        <v>13</v>
      </c>
      <c r="R10" t="s">
        <v>68</v>
      </c>
    </row>
    <row r="11" spans="1:18">
      <c r="A11">
        <v>8</v>
      </c>
      <c r="B11" t="s">
        <v>0</v>
      </c>
      <c r="C11" t="s">
        <v>4</v>
      </c>
      <c r="G11">
        <v>3</v>
      </c>
      <c r="H11">
        <f t="shared" si="0"/>
        <v>5</v>
      </c>
      <c r="I11">
        <v>3</v>
      </c>
      <c r="J11">
        <v>0</v>
      </c>
      <c r="K11">
        <v>1</v>
      </c>
      <c r="L11">
        <v>1</v>
      </c>
      <c r="M11" s="9">
        <f t="shared" si="3"/>
        <v>0.375</v>
      </c>
      <c r="N11" s="4">
        <f t="shared" si="1"/>
        <v>0.62962962962962965</v>
      </c>
      <c r="O11" s="4">
        <f>N11*(O5+O7)</f>
        <v>1.2592592592592593</v>
      </c>
      <c r="P11" s="4">
        <f t="shared" si="2"/>
        <v>0.47222222222222221</v>
      </c>
      <c r="Q11">
        <f t="shared" si="4"/>
        <v>19</v>
      </c>
      <c r="R11" t="s">
        <v>75</v>
      </c>
    </row>
    <row r="12" spans="1:18">
      <c r="A12">
        <v>9</v>
      </c>
      <c r="B12" t="s">
        <v>0</v>
      </c>
      <c r="C12" t="s">
        <v>3</v>
      </c>
      <c r="G12">
        <v>3</v>
      </c>
      <c r="H12">
        <f t="shared" si="0"/>
        <v>3</v>
      </c>
      <c r="I12">
        <v>1</v>
      </c>
      <c r="J12">
        <v>2</v>
      </c>
      <c r="K12">
        <v>0</v>
      </c>
      <c r="L12">
        <v>0</v>
      </c>
      <c r="M12" s="9">
        <f t="shared" si="3"/>
        <v>0.375</v>
      </c>
      <c r="N12" s="4">
        <f t="shared" si="1"/>
        <v>0.55555555555555547</v>
      </c>
      <c r="O12" s="4">
        <f>N12*(O6+O8)</f>
        <v>1.1111111111111109</v>
      </c>
      <c r="P12" s="4">
        <f t="shared" si="2"/>
        <v>0.41666666666666663</v>
      </c>
      <c r="Q12">
        <f t="shared" si="4"/>
        <v>20</v>
      </c>
      <c r="R12" t="s">
        <v>73</v>
      </c>
    </row>
    <row r="13" spans="1:18">
      <c r="A13">
        <v>10</v>
      </c>
      <c r="B13" t="s">
        <v>0</v>
      </c>
      <c r="C13" t="s">
        <v>1</v>
      </c>
      <c r="G13">
        <v>2</v>
      </c>
      <c r="H13">
        <f t="shared" si="0"/>
        <v>2</v>
      </c>
      <c r="I13">
        <v>2</v>
      </c>
      <c r="J13">
        <v>0</v>
      </c>
      <c r="K13">
        <v>0</v>
      </c>
      <c r="L13">
        <v>0</v>
      </c>
      <c r="M13" s="9">
        <f t="shared" si="3"/>
        <v>0.25</v>
      </c>
      <c r="N13" s="4">
        <f t="shared" si="1"/>
        <v>1</v>
      </c>
      <c r="O13" s="10">
        <f>N13*(O4+O5)</f>
        <v>2</v>
      </c>
      <c r="P13" s="4">
        <f t="shared" si="2"/>
        <v>0.5</v>
      </c>
      <c r="Q13">
        <f t="shared" si="4"/>
        <v>16</v>
      </c>
      <c r="R13" t="s">
        <v>72</v>
      </c>
    </row>
    <row r="14" spans="1:18">
      <c r="A14">
        <v>11</v>
      </c>
      <c r="B14" t="s">
        <v>1</v>
      </c>
      <c r="C14" t="s">
        <v>0</v>
      </c>
      <c r="G14">
        <v>2</v>
      </c>
      <c r="H14">
        <f t="shared" si="0"/>
        <v>2</v>
      </c>
      <c r="I14">
        <v>0</v>
      </c>
      <c r="J14">
        <v>2</v>
      </c>
      <c r="K14">
        <v>0</v>
      </c>
      <c r="L14">
        <v>0</v>
      </c>
      <c r="M14" s="9">
        <f t="shared" si="3"/>
        <v>0.25</v>
      </c>
      <c r="N14" s="4">
        <f t="shared" si="1"/>
        <v>0.33333333333333331</v>
      </c>
      <c r="O14" s="4">
        <f>N14*(O5+O4)</f>
        <v>0.66666666666666663</v>
      </c>
      <c r="P14" s="4">
        <f t="shared" si="2"/>
        <v>0.16666666666666666</v>
      </c>
      <c r="Q14">
        <f t="shared" si="4"/>
        <v>27</v>
      </c>
      <c r="R14" t="s">
        <v>77</v>
      </c>
    </row>
    <row r="15" spans="1:18">
      <c r="A15">
        <v>12</v>
      </c>
      <c r="B15" t="s">
        <v>1</v>
      </c>
      <c r="C15" t="s">
        <v>3</v>
      </c>
      <c r="G15">
        <v>2</v>
      </c>
      <c r="H15">
        <f t="shared" si="0"/>
        <v>2</v>
      </c>
      <c r="I15">
        <v>2</v>
      </c>
      <c r="J15">
        <v>0</v>
      </c>
      <c r="K15">
        <v>0</v>
      </c>
      <c r="L15">
        <v>0</v>
      </c>
      <c r="M15" s="9">
        <f t="shared" si="3"/>
        <v>0.25</v>
      </c>
      <c r="N15" s="4">
        <f t="shared" si="1"/>
        <v>1</v>
      </c>
      <c r="O15" s="10">
        <f>N15*(O5+O7)</f>
        <v>2</v>
      </c>
      <c r="P15" s="4">
        <f t="shared" si="2"/>
        <v>0.5</v>
      </c>
      <c r="Q15">
        <f t="shared" si="4"/>
        <v>16</v>
      </c>
      <c r="R15" t="s">
        <v>76</v>
      </c>
    </row>
    <row r="16" spans="1:18">
      <c r="A16">
        <v>13</v>
      </c>
      <c r="B16" t="s">
        <v>1</v>
      </c>
      <c r="C16" t="s">
        <v>4</v>
      </c>
      <c r="G16">
        <v>1</v>
      </c>
      <c r="H16">
        <f t="shared" si="0"/>
        <v>1</v>
      </c>
      <c r="I16">
        <v>0</v>
      </c>
      <c r="J16">
        <v>0</v>
      </c>
      <c r="K16">
        <v>1</v>
      </c>
      <c r="L16">
        <v>0</v>
      </c>
      <c r="M16" s="19">
        <f t="shared" si="3"/>
        <v>0.125</v>
      </c>
      <c r="N16" s="4">
        <f t="shared" si="1"/>
        <v>0.1111111111111111</v>
      </c>
      <c r="O16" s="4">
        <f>N16*(O5+O8)</f>
        <v>0.22222222222222221</v>
      </c>
      <c r="P16" s="4">
        <f t="shared" si="2"/>
        <v>2.7777777777777776E-2</v>
      </c>
      <c r="Q16">
        <f t="shared" si="4"/>
        <v>45</v>
      </c>
      <c r="R16" t="s">
        <v>78</v>
      </c>
    </row>
    <row r="17" spans="1:18">
      <c r="A17">
        <v>14</v>
      </c>
      <c r="B17" t="s">
        <v>1</v>
      </c>
      <c r="C17" t="s">
        <v>2</v>
      </c>
      <c r="G17">
        <v>1</v>
      </c>
      <c r="H17">
        <f t="shared" si="0"/>
        <v>1</v>
      </c>
      <c r="I17">
        <v>0</v>
      </c>
      <c r="J17">
        <v>0</v>
      </c>
      <c r="K17">
        <v>1</v>
      </c>
      <c r="L17">
        <v>0</v>
      </c>
      <c r="M17" s="19">
        <f t="shared" si="3"/>
        <v>0.125</v>
      </c>
      <c r="N17" s="4">
        <f t="shared" si="1"/>
        <v>0.1111111111111111</v>
      </c>
      <c r="O17" s="4">
        <f>N17*(O5+O6)</f>
        <v>0.22222222222222221</v>
      </c>
      <c r="P17" s="4">
        <f t="shared" si="2"/>
        <v>2.7777777777777776E-2</v>
      </c>
      <c r="Q17">
        <f t="shared" si="4"/>
        <v>45</v>
      </c>
      <c r="R17" t="s">
        <v>97</v>
      </c>
    </row>
    <row r="18" spans="1:18">
      <c r="A18">
        <v>15</v>
      </c>
      <c r="B18" t="s">
        <v>3</v>
      </c>
      <c r="C18" t="s">
        <v>0</v>
      </c>
      <c r="G18">
        <v>4</v>
      </c>
      <c r="H18">
        <f t="shared" si="0"/>
        <v>4</v>
      </c>
      <c r="I18">
        <v>4</v>
      </c>
      <c r="J18">
        <v>0</v>
      </c>
      <c r="K18">
        <v>0</v>
      </c>
      <c r="L18">
        <v>0</v>
      </c>
      <c r="M18" s="9">
        <f t="shared" si="3"/>
        <v>0.5</v>
      </c>
      <c r="N18" s="4">
        <f t="shared" si="1"/>
        <v>1</v>
      </c>
      <c r="O18" s="10">
        <f>N18*(O7+O4)</f>
        <v>2</v>
      </c>
      <c r="P18" s="4">
        <f t="shared" si="2"/>
        <v>1</v>
      </c>
      <c r="Q18">
        <f t="shared" si="4"/>
        <v>9</v>
      </c>
      <c r="R18" t="s">
        <v>79</v>
      </c>
    </row>
    <row r="19" spans="1:18">
      <c r="A19">
        <v>16</v>
      </c>
      <c r="B19" t="s">
        <v>3</v>
      </c>
      <c r="C19" t="s">
        <v>2</v>
      </c>
      <c r="G19">
        <v>2</v>
      </c>
      <c r="H19">
        <f t="shared" si="0"/>
        <v>2</v>
      </c>
      <c r="I19">
        <v>0</v>
      </c>
      <c r="J19">
        <v>1</v>
      </c>
      <c r="K19">
        <v>1</v>
      </c>
      <c r="L19">
        <v>0</v>
      </c>
      <c r="M19" s="9">
        <f t="shared" si="3"/>
        <v>0.25</v>
      </c>
      <c r="N19" s="4">
        <f t="shared" si="1"/>
        <v>0.22222222222222221</v>
      </c>
      <c r="O19" s="4">
        <f>N19*(O7+O6)</f>
        <v>0.44444444444444442</v>
      </c>
      <c r="P19" s="4">
        <f t="shared" si="2"/>
        <v>0.1111111111111111</v>
      </c>
      <c r="Q19">
        <f t="shared" si="4"/>
        <v>34</v>
      </c>
      <c r="R19" t="s">
        <v>98</v>
      </c>
    </row>
    <row r="20" spans="1:18">
      <c r="A20">
        <v>17</v>
      </c>
      <c r="B20" t="s">
        <v>3</v>
      </c>
      <c r="C20" t="s">
        <v>4</v>
      </c>
      <c r="G20">
        <v>3</v>
      </c>
      <c r="H20">
        <f t="shared" si="0"/>
        <v>3</v>
      </c>
      <c r="I20">
        <v>0</v>
      </c>
      <c r="J20">
        <v>3</v>
      </c>
      <c r="K20">
        <v>0</v>
      </c>
      <c r="L20">
        <v>0</v>
      </c>
      <c r="M20" s="9">
        <f t="shared" si="3"/>
        <v>0.375</v>
      </c>
      <c r="N20" s="4">
        <f t="shared" si="1"/>
        <v>0.33333333333333331</v>
      </c>
      <c r="O20" s="10">
        <f>N20*(O7+O8)</f>
        <v>0.66666666666666663</v>
      </c>
      <c r="P20" s="4">
        <f t="shared" si="2"/>
        <v>0.25</v>
      </c>
      <c r="Q20">
        <f t="shared" si="4"/>
        <v>23</v>
      </c>
      <c r="R20" t="s">
        <v>80</v>
      </c>
    </row>
    <row r="21" spans="1:18">
      <c r="A21">
        <v>18</v>
      </c>
      <c r="B21" t="s">
        <v>4</v>
      </c>
      <c r="C21" t="s">
        <v>2</v>
      </c>
      <c r="G21">
        <v>2</v>
      </c>
      <c r="H21">
        <f t="shared" si="0"/>
        <v>2</v>
      </c>
      <c r="I21">
        <v>2</v>
      </c>
      <c r="J21">
        <v>0</v>
      </c>
      <c r="K21">
        <v>0</v>
      </c>
      <c r="L21">
        <v>0</v>
      </c>
      <c r="M21" s="9">
        <f t="shared" si="3"/>
        <v>0.25</v>
      </c>
      <c r="N21" s="4">
        <f t="shared" si="1"/>
        <v>1</v>
      </c>
      <c r="O21" s="10">
        <f>N21*(O7+O6)</f>
        <v>2</v>
      </c>
      <c r="P21" s="14">
        <f t="shared" si="2"/>
        <v>0.5</v>
      </c>
      <c r="Q21">
        <f t="shared" si="4"/>
        <v>16</v>
      </c>
      <c r="R21" t="s">
        <v>110</v>
      </c>
    </row>
    <row r="22" spans="1:18">
      <c r="A22">
        <v>19</v>
      </c>
      <c r="B22" t="s">
        <v>0</v>
      </c>
      <c r="C22" t="s">
        <v>1</v>
      </c>
      <c r="D22" t="s">
        <v>3</v>
      </c>
      <c r="G22">
        <v>2</v>
      </c>
      <c r="H22">
        <f t="shared" si="0"/>
        <v>2</v>
      </c>
      <c r="I22">
        <v>2</v>
      </c>
      <c r="J22">
        <v>0</v>
      </c>
      <c r="K22">
        <v>0</v>
      </c>
      <c r="L22">
        <v>0</v>
      </c>
      <c r="M22" s="9">
        <f t="shared" si="3"/>
        <v>0.25</v>
      </c>
      <c r="N22" s="4">
        <f t="shared" si="1"/>
        <v>1</v>
      </c>
      <c r="O22" s="4">
        <f>N22*((O13+O15)+$C$1*(O12))</f>
        <v>4.3703703703703702</v>
      </c>
      <c r="P22" s="14">
        <f t="shared" si="2"/>
        <v>1.0925925925925926</v>
      </c>
      <c r="Q22">
        <f t="shared" si="4"/>
        <v>6</v>
      </c>
      <c r="R22" t="s">
        <v>81</v>
      </c>
    </row>
    <row r="23" spans="1:18">
      <c r="A23">
        <v>20</v>
      </c>
      <c r="B23" t="s">
        <v>0</v>
      </c>
      <c r="C23" t="s">
        <v>1</v>
      </c>
      <c r="D23" t="s">
        <v>0</v>
      </c>
      <c r="G23">
        <v>2</v>
      </c>
      <c r="H23">
        <f t="shared" si="0"/>
        <v>2</v>
      </c>
      <c r="I23">
        <v>0</v>
      </c>
      <c r="J23">
        <v>2</v>
      </c>
      <c r="K23">
        <v>0</v>
      </c>
      <c r="L23">
        <v>0</v>
      </c>
      <c r="M23" s="9">
        <f t="shared" si="3"/>
        <v>0.25</v>
      </c>
      <c r="N23" s="4">
        <f t="shared" si="1"/>
        <v>0.33333333333333331</v>
      </c>
      <c r="O23" s="4">
        <f>N23*((O13+O14)+$C$1*(O9))</f>
        <v>0.93004115226337447</v>
      </c>
      <c r="P23" s="14">
        <f t="shared" si="2"/>
        <v>0.23251028806584362</v>
      </c>
      <c r="Q23">
        <f t="shared" si="4"/>
        <v>24</v>
      </c>
      <c r="R23" t="s">
        <v>82</v>
      </c>
    </row>
    <row r="24" spans="1:18">
      <c r="A24">
        <v>21</v>
      </c>
      <c r="B24" t="s">
        <v>0</v>
      </c>
      <c r="C24" t="s">
        <v>1</v>
      </c>
      <c r="D24" t="s">
        <v>4</v>
      </c>
      <c r="G24">
        <v>1</v>
      </c>
      <c r="H24">
        <f t="shared" si="0"/>
        <v>1</v>
      </c>
      <c r="I24">
        <v>0</v>
      </c>
      <c r="J24">
        <v>0</v>
      </c>
      <c r="K24">
        <v>1</v>
      </c>
      <c r="L24">
        <v>0</v>
      </c>
      <c r="M24" s="19">
        <f t="shared" si="3"/>
        <v>0.125</v>
      </c>
      <c r="N24" s="4">
        <f t="shared" si="1"/>
        <v>0.1111111111111111</v>
      </c>
      <c r="O24" s="4">
        <f>N24*((O13+O16)+$C$1*(O11))</f>
        <v>0.2935528120713306</v>
      </c>
      <c r="P24" s="14">
        <f t="shared" si="2"/>
        <v>3.6694101508916326E-2</v>
      </c>
      <c r="Q24">
        <f t="shared" si="4"/>
        <v>43</v>
      </c>
      <c r="R24" t="s">
        <v>83</v>
      </c>
    </row>
    <row r="25" spans="1:18">
      <c r="A25">
        <v>22</v>
      </c>
      <c r="B25" t="s">
        <v>0</v>
      </c>
      <c r="C25" t="s">
        <v>1</v>
      </c>
      <c r="D25" t="s">
        <v>2</v>
      </c>
      <c r="G25">
        <v>1</v>
      </c>
      <c r="H25">
        <f t="shared" si="0"/>
        <v>1</v>
      </c>
      <c r="I25">
        <v>0</v>
      </c>
      <c r="J25">
        <v>0</v>
      </c>
      <c r="K25">
        <v>1</v>
      </c>
      <c r="L25">
        <v>0</v>
      </c>
      <c r="M25" s="19">
        <f t="shared" si="3"/>
        <v>0.125</v>
      </c>
      <c r="N25" s="4">
        <f t="shared" si="1"/>
        <v>0.1111111111111111</v>
      </c>
      <c r="O25" s="4">
        <f>N25*((O13+O17)+$C$1*(O10))</f>
        <v>0.2935528120713306</v>
      </c>
      <c r="P25" s="14">
        <f t="shared" si="2"/>
        <v>3.6694101508916326E-2</v>
      </c>
      <c r="Q25">
        <f t="shared" si="4"/>
        <v>43</v>
      </c>
      <c r="R25" t="s">
        <v>99</v>
      </c>
    </row>
    <row r="26" spans="1:18">
      <c r="A26">
        <v>23</v>
      </c>
      <c r="B26" t="s">
        <v>0</v>
      </c>
      <c r="C26" t="s">
        <v>3</v>
      </c>
      <c r="D26" t="s">
        <v>0</v>
      </c>
      <c r="G26">
        <v>3</v>
      </c>
      <c r="H26">
        <f t="shared" si="0"/>
        <v>3</v>
      </c>
      <c r="I26">
        <v>1</v>
      </c>
      <c r="J26">
        <v>2</v>
      </c>
      <c r="K26">
        <v>0</v>
      </c>
      <c r="L26">
        <v>0</v>
      </c>
      <c r="M26" s="9">
        <f t="shared" si="3"/>
        <v>0.375</v>
      </c>
      <c r="N26" s="4">
        <f t="shared" si="1"/>
        <v>0.55555555555555547</v>
      </c>
      <c r="O26" s="4">
        <f>N26*((O12+O18)+$C$1*(O9))</f>
        <v>1.7969821673525372</v>
      </c>
      <c r="P26" s="14">
        <f t="shared" si="2"/>
        <v>0.67386831275720149</v>
      </c>
      <c r="Q26">
        <f t="shared" si="4"/>
        <v>14</v>
      </c>
      <c r="R26" t="s">
        <v>84</v>
      </c>
    </row>
    <row r="27" spans="1:18">
      <c r="A27">
        <v>24</v>
      </c>
      <c r="B27" t="s">
        <v>0</v>
      </c>
      <c r="C27" t="s">
        <v>3</v>
      </c>
      <c r="D27" t="s">
        <v>4</v>
      </c>
      <c r="G27">
        <v>2</v>
      </c>
      <c r="H27">
        <f t="shared" si="0"/>
        <v>2</v>
      </c>
      <c r="I27">
        <v>0</v>
      </c>
      <c r="J27">
        <v>1</v>
      </c>
      <c r="K27">
        <v>1</v>
      </c>
      <c r="L27">
        <v>0</v>
      </c>
      <c r="M27" s="9">
        <f t="shared" si="3"/>
        <v>0.25</v>
      </c>
      <c r="N27" s="4">
        <f t="shared" si="1"/>
        <v>0.22222222222222221</v>
      </c>
      <c r="O27" s="4">
        <f>N27*((O12+O20)+$C$1*(O11))</f>
        <v>0.48834019204389573</v>
      </c>
      <c r="P27" s="14">
        <f t="shared" si="2"/>
        <v>0.12208504801097393</v>
      </c>
      <c r="Q27">
        <f t="shared" si="4"/>
        <v>30</v>
      </c>
      <c r="R27" t="s">
        <v>85</v>
      </c>
    </row>
    <row r="28" spans="1:18">
      <c r="A28">
        <v>25</v>
      </c>
      <c r="B28" t="s">
        <v>0</v>
      </c>
      <c r="C28" t="s">
        <v>3</v>
      </c>
      <c r="D28" t="s">
        <v>2</v>
      </c>
      <c r="G28">
        <v>2</v>
      </c>
      <c r="H28">
        <f t="shared" si="0"/>
        <v>2</v>
      </c>
      <c r="I28">
        <v>0</v>
      </c>
      <c r="J28">
        <v>0</v>
      </c>
      <c r="K28">
        <v>2</v>
      </c>
      <c r="L28">
        <v>0</v>
      </c>
      <c r="M28" s="9">
        <f t="shared" si="3"/>
        <v>0.25</v>
      </c>
      <c r="N28" s="4">
        <f t="shared" si="1"/>
        <v>0.1111111111111111</v>
      </c>
      <c r="O28" s="4">
        <f>N28*((O12+O19)+$C$1*(O10))</f>
        <v>0.21947873799725648</v>
      </c>
      <c r="P28" s="14">
        <f t="shared" si="2"/>
        <v>5.486968449931412E-2</v>
      </c>
      <c r="Q28">
        <f t="shared" si="4"/>
        <v>42</v>
      </c>
      <c r="R28" t="s">
        <v>100</v>
      </c>
    </row>
    <row r="29" spans="1:18">
      <c r="A29">
        <v>26</v>
      </c>
      <c r="B29" t="s">
        <v>0</v>
      </c>
      <c r="C29" t="s">
        <v>0</v>
      </c>
      <c r="D29" t="s">
        <v>4</v>
      </c>
      <c r="G29">
        <v>2</v>
      </c>
      <c r="H29">
        <f t="shared" si="0"/>
        <v>2</v>
      </c>
      <c r="I29">
        <v>0</v>
      </c>
      <c r="J29">
        <v>1</v>
      </c>
      <c r="K29">
        <v>1</v>
      </c>
      <c r="L29">
        <v>0</v>
      </c>
      <c r="M29" s="9">
        <f t="shared" si="3"/>
        <v>0.25</v>
      </c>
      <c r="N29" s="4">
        <f t="shared" si="1"/>
        <v>0.22222222222222221</v>
      </c>
      <c r="O29" s="4">
        <f>N29*((O9+O11)+$C$1*(O11))</f>
        <v>0.45541838134430729</v>
      </c>
      <c r="P29" s="14">
        <f t="shared" si="2"/>
        <v>0.11385459533607682</v>
      </c>
      <c r="Q29">
        <f t="shared" si="4"/>
        <v>33</v>
      </c>
      <c r="R29" t="s">
        <v>86</v>
      </c>
    </row>
    <row r="30" spans="1:18">
      <c r="A30">
        <v>27</v>
      </c>
      <c r="B30" t="s">
        <v>0</v>
      </c>
      <c r="C30" t="s">
        <v>0</v>
      </c>
      <c r="D30" t="s">
        <v>2</v>
      </c>
      <c r="G30">
        <v>2</v>
      </c>
      <c r="H30">
        <f t="shared" si="0"/>
        <v>2</v>
      </c>
      <c r="I30">
        <v>0</v>
      </c>
      <c r="J30">
        <v>0</v>
      </c>
      <c r="K30">
        <v>2</v>
      </c>
      <c r="L30">
        <v>0</v>
      </c>
      <c r="M30" s="9">
        <f t="shared" si="3"/>
        <v>0.25</v>
      </c>
      <c r="N30" s="4">
        <f t="shared" si="1"/>
        <v>0.1111111111111111</v>
      </c>
      <c r="O30" s="4">
        <f>N30*((O9+O10)+$C$1*(O10))</f>
        <v>0.22770919067215364</v>
      </c>
      <c r="P30" s="14">
        <f t="shared" si="2"/>
        <v>5.6927297668038411E-2</v>
      </c>
      <c r="Q30">
        <f t="shared" si="4"/>
        <v>41</v>
      </c>
      <c r="R30" t="s">
        <v>101</v>
      </c>
    </row>
    <row r="31" spans="1:18">
      <c r="A31">
        <v>28</v>
      </c>
      <c r="B31" t="s">
        <v>12</v>
      </c>
      <c r="C31" t="s">
        <v>4</v>
      </c>
      <c r="D31" t="s">
        <v>2</v>
      </c>
      <c r="G31">
        <v>1</v>
      </c>
      <c r="H31">
        <f t="shared" si="0"/>
        <v>2</v>
      </c>
      <c r="I31">
        <v>1</v>
      </c>
      <c r="J31">
        <v>0</v>
      </c>
      <c r="K31">
        <v>1</v>
      </c>
      <c r="L31">
        <v>0</v>
      </c>
      <c r="M31" s="19">
        <f t="shared" si="3"/>
        <v>0.125</v>
      </c>
      <c r="N31" s="4">
        <f t="shared" si="1"/>
        <v>0.55555555555555558</v>
      </c>
      <c r="O31" s="4">
        <f>N31*((O11+O21)+$C$1*(O10))</f>
        <v>2.0438957475994517</v>
      </c>
      <c r="P31" s="14">
        <f t="shared" si="2"/>
        <v>0.25548696844993146</v>
      </c>
      <c r="Q31">
        <f t="shared" si="4"/>
        <v>22</v>
      </c>
      <c r="R31" t="s">
        <v>111</v>
      </c>
    </row>
    <row r="32" spans="1:18">
      <c r="A32">
        <v>29</v>
      </c>
      <c r="B32" t="s">
        <v>1</v>
      </c>
      <c r="C32" t="s">
        <v>3</v>
      </c>
      <c r="D32" t="s">
        <v>0</v>
      </c>
      <c r="G32">
        <v>2</v>
      </c>
      <c r="H32">
        <f t="shared" si="0"/>
        <v>2</v>
      </c>
      <c r="I32">
        <v>2</v>
      </c>
      <c r="J32">
        <v>0</v>
      </c>
      <c r="K32">
        <v>0</v>
      </c>
      <c r="L32">
        <v>0</v>
      </c>
      <c r="M32" s="9">
        <f t="shared" si="3"/>
        <v>0.25</v>
      </c>
      <c r="N32" s="4">
        <f t="shared" si="1"/>
        <v>1</v>
      </c>
      <c r="O32" s="4">
        <f>N32*((O15+O18)+$C$1*(O14))</f>
        <v>4.2222222222222223</v>
      </c>
      <c r="P32" s="14">
        <f t="shared" si="2"/>
        <v>1.0555555555555556</v>
      </c>
      <c r="Q32">
        <f t="shared" si="4"/>
        <v>7</v>
      </c>
      <c r="R32" t="s">
        <v>87</v>
      </c>
    </row>
    <row r="33" spans="1:18">
      <c r="A33">
        <v>30</v>
      </c>
      <c r="B33" t="s">
        <v>1</v>
      </c>
      <c r="C33" t="s">
        <v>3</v>
      </c>
      <c r="D33" t="s">
        <v>4</v>
      </c>
      <c r="G33">
        <v>1</v>
      </c>
      <c r="H33">
        <f t="shared" si="0"/>
        <v>1</v>
      </c>
      <c r="I33">
        <v>0</v>
      </c>
      <c r="J33">
        <v>1</v>
      </c>
      <c r="K33">
        <v>0</v>
      </c>
      <c r="L33">
        <v>0</v>
      </c>
      <c r="M33" s="19">
        <f t="shared" si="3"/>
        <v>0.125</v>
      </c>
      <c r="N33" s="4">
        <f t="shared" si="1"/>
        <v>0.33333333333333331</v>
      </c>
      <c r="O33" s="4">
        <f>N33*((O15+O20)+$C$1*(O16))</f>
        <v>0.91358024691358009</v>
      </c>
      <c r="P33" s="14">
        <f t="shared" si="2"/>
        <v>0.11419753086419751</v>
      </c>
      <c r="Q33">
        <f t="shared" si="4"/>
        <v>32</v>
      </c>
      <c r="R33" t="s">
        <v>88</v>
      </c>
    </row>
    <row r="34" spans="1:18">
      <c r="A34">
        <v>31</v>
      </c>
      <c r="B34" t="s">
        <v>1</v>
      </c>
      <c r="C34" t="s">
        <v>3</v>
      </c>
      <c r="D34" t="s">
        <v>2</v>
      </c>
      <c r="G34">
        <v>1</v>
      </c>
      <c r="H34">
        <f t="shared" si="0"/>
        <v>1</v>
      </c>
      <c r="I34">
        <v>0</v>
      </c>
      <c r="J34">
        <v>1</v>
      </c>
      <c r="K34">
        <v>0</v>
      </c>
      <c r="L34">
        <v>0</v>
      </c>
      <c r="M34" s="19">
        <f t="shared" si="3"/>
        <v>0.125</v>
      </c>
      <c r="N34" s="4">
        <f t="shared" si="1"/>
        <v>0.33333333333333331</v>
      </c>
      <c r="O34" s="4">
        <f>N34*((O15+O19)+$C$1*(O17))</f>
        <v>0.83950617283950613</v>
      </c>
      <c r="P34" s="14">
        <f t="shared" si="2"/>
        <v>0.10493827160493827</v>
      </c>
      <c r="Q34">
        <f t="shared" si="4"/>
        <v>35</v>
      </c>
      <c r="R34" t="s">
        <v>102</v>
      </c>
    </row>
    <row r="35" spans="1:18">
      <c r="A35">
        <v>32</v>
      </c>
      <c r="B35" t="s">
        <v>1</v>
      </c>
      <c r="C35" t="s">
        <v>0</v>
      </c>
      <c r="D35" t="s">
        <v>4</v>
      </c>
      <c r="G35">
        <v>1</v>
      </c>
      <c r="H35">
        <f t="shared" si="0"/>
        <v>1</v>
      </c>
      <c r="I35">
        <v>0</v>
      </c>
      <c r="J35">
        <v>1</v>
      </c>
      <c r="K35">
        <v>0</v>
      </c>
      <c r="L35">
        <v>0</v>
      </c>
      <c r="M35" s="19">
        <f t="shared" si="3"/>
        <v>0.125</v>
      </c>
      <c r="N35" s="4">
        <f t="shared" si="1"/>
        <v>0.33333333333333331</v>
      </c>
      <c r="O35" s="4">
        <f>N35*((O14+O11)+$C$1*(O16))</f>
        <v>0.66666666666666663</v>
      </c>
      <c r="P35" s="14">
        <f t="shared" si="2"/>
        <v>8.3333333333333329E-2</v>
      </c>
      <c r="Q35">
        <f t="shared" si="4"/>
        <v>37</v>
      </c>
      <c r="R35" t="s">
        <v>89</v>
      </c>
    </row>
    <row r="36" spans="1:18">
      <c r="A36">
        <v>33</v>
      </c>
      <c r="B36" t="s">
        <v>1</v>
      </c>
      <c r="C36" t="s">
        <v>0</v>
      </c>
      <c r="D36" t="s">
        <v>2</v>
      </c>
      <c r="G36">
        <v>1</v>
      </c>
      <c r="H36">
        <f t="shared" ref="H36:H54" si="5">SUM(I36:L36)</f>
        <v>1</v>
      </c>
      <c r="I36">
        <v>0</v>
      </c>
      <c r="J36">
        <v>1</v>
      </c>
      <c r="K36">
        <v>0</v>
      </c>
      <c r="L36">
        <v>0</v>
      </c>
      <c r="M36" s="19">
        <f t="shared" si="3"/>
        <v>0.125</v>
      </c>
      <c r="N36" s="4">
        <f t="shared" ref="N36:N54" si="6">(I36+$C$1*J36+($C$1^2)*K36+($C$1^3)*L36)/H36</f>
        <v>0.33333333333333331</v>
      </c>
      <c r="O36" s="4">
        <f>N36*((O14+O10)+$C$1*(O17))</f>
        <v>0.66666666666666663</v>
      </c>
      <c r="P36" s="14">
        <f t="shared" ref="P36:P54" si="7">O36*M36</f>
        <v>8.3333333333333329E-2</v>
      </c>
      <c r="Q36">
        <f t="shared" si="4"/>
        <v>37</v>
      </c>
      <c r="R36" t="s">
        <v>103</v>
      </c>
    </row>
    <row r="37" spans="1:18">
      <c r="A37">
        <v>34</v>
      </c>
      <c r="B37" t="s">
        <v>3</v>
      </c>
      <c r="C37" t="s">
        <v>0</v>
      </c>
      <c r="D37" t="s">
        <v>4</v>
      </c>
      <c r="G37">
        <v>3</v>
      </c>
      <c r="H37">
        <f t="shared" si="5"/>
        <v>3</v>
      </c>
      <c r="I37">
        <v>3</v>
      </c>
      <c r="J37">
        <v>0</v>
      </c>
      <c r="K37">
        <v>0</v>
      </c>
      <c r="L37">
        <v>0</v>
      </c>
      <c r="M37" s="9">
        <f t="shared" si="3"/>
        <v>0.375</v>
      </c>
      <c r="N37" s="4">
        <f t="shared" si="6"/>
        <v>1</v>
      </c>
      <c r="O37" s="4">
        <f>N37*((O18+O11)+$C$1*(O20))</f>
        <v>3.4814814814814818</v>
      </c>
      <c r="P37" s="14">
        <f t="shared" si="7"/>
        <v>1.3055555555555558</v>
      </c>
      <c r="Q37">
        <f t="shared" si="4"/>
        <v>5</v>
      </c>
      <c r="R37" t="s">
        <v>90</v>
      </c>
    </row>
    <row r="38" spans="1:18">
      <c r="A38">
        <v>35</v>
      </c>
      <c r="B38" t="s">
        <v>3</v>
      </c>
      <c r="C38" t="s">
        <v>0</v>
      </c>
      <c r="D38" t="s">
        <v>2</v>
      </c>
      <c r="G38">
        <v>2</v>
      </c>
      <c r="H38">
        <f t="shared" si="5"/>
        <v>2</v>
      </c>
      <c r="I38">
        <v>1</v>
      </c>
      <c r="J38">
        <v>1</v>
      </c>
      <c r="K38">
        <v>0</v>
      </c>
      <c r="L38">
        <v>0</v>
      </c>
      <c r="M38" s="9">
        <f t="shared" si="3"/>
        <v>0.25</v>
      </c>
      <c r="N38" s="4">
        <f t="shared" si="6"/>
        <v>0.66666666666666663</v>
      </c>
      <c r="O38" s="4">
        <f>N38*((O18+O10)+$C$1*(O19))</f>
        <v>2.2716049382716048</v>
      </c>
      <c r="P38" s="14">
        <f t="shared" si="7"/>
        <v>0.5679012345679012</v>
      </c>
      <c r="Q38">
        <f t="shared" si="4"/>
        <v>15</v>
      </c>
      <c r="R38" t="s">
        <v>104</v>
      </c>
    </row>
    <row r="39" spans="1:18">
      <c r="A39">
        <v>36</v>
      </c>
      <c r="B39" t="s">
        <v>3</v>
      </c>
      <c r="C39" t="s">
        <v>4</v>
      </c>
      <c r="D39" t="s">
        <v>2</v>
      </c>
      <c r="G39">
        <v>1</v>
      </c>
      <c r="H39">
        <f t="shared" si="5"/>
        <v>1</v>
      </c>
      <c r="I39">
        <v>0</v>
      </c>
      <c r="J39">
        <v>1</v>
      </c>
      <c r="K39">
        <v>0</v>
      </c>
      <c r="L39">
        <v>0</v>
      </c>
      <c r="M39" s="19">
        <f t="shared" si="3"/>
        <v>0.125</v>
      </c>
      <c r="N39" s="4">
        <f t="shared" si="6"/>
        <v>0.33333333333333331</v>
      </c>
      <c r="O39" s="4">
        <f>N39*((O20+O21)+$C$1*(O19))</f>
        <v>0.93827160493827155</v>
      </c>
      <c r="P39" s="14">
        <f t="shared" si="7"/>
        <v>0.11728395061728394</v>
      </c>
      <c r="Q39">
        <f t="shared" si="4"/>
        <v>31</v>
      </c>
      <c r="R39" t="s">
        <v>112</v>
      </c>
    </row>
    <row r="40" spans="1:18">
      <c r="A40">
        <v>37</v>
      </c>
      <c r="B40" t="s">
        <v>0</v>
      </c>
      <c r="C40" t="s">
        <v>1</v>
      </c>
      <c r="D40" t="s">
        <v>3</v>
      </c>
      <c r="E40" t="s">
        <v>0</v>
      </c>
      <c r="G40">
        <v>2</v>
      </c>
      <c r="H40">
        <f t="shared" si="5"/>
        <v>2</v>
      </c>
      <c r="I40">
        <v>2</v>
      </c>
      <c r="J40">
        <v>0</v>
      </c>
      <c r="K40">
        <v>0</v>
      </c>
      <c r="L40">
        <v>0</v>
      </c>
      <c r="M40" s="9">
        <f t="shared" si="3"/>
        <v>0.25</v>
      </c>
      <c r="N40" s="4">
        <f t="shared" si="6"/>
        <v>1</v>
      </c>
      <c r="O40" s="4">
        <f>N40*((O22+O32)+$C$1*(O26+O23))</f>
        <v>9.5016003657978949</v>
      </c>
      <c r="P40" s="14">
        <f t="shared" si="7"/>
        <v>2.3754000914494737</v>
      </c>
      <c r="Q40">
        <f t="shared" si="4"/>
        <v>2</v>
      </c>
      <c r="R40" t="s">
        <v>91</v>
      </c>
    </row>
    <row r="41" spans="1:18">
      <c r="A41">
        <v>38</v>
      </c>
      <c r="B41" t="s">
        <v>0</v>
      </c>
      <c r="C41" t="s">
        <v>1</v>
      </c>
      <c r="D41" t="s">
        <v>3</v>
      </c>
      <c r="E41" t="s">
        <v>4</v>
      </c>
      <c r="G41">
        <v>1</v>
      </c>
      <c r="H41">
        <f t="shared" si="5"/>
        <v>1</v>
      </c>
      <c r="I41">
        <v>0</v>
      </c>
      <c r="J41">
        <v>1</v>
      </c>
      <c r="K41">
        <v>0</v>
      </c>
      <c r="L41">
        <v>0</v>
      </c>
      <c r="M41" s="19">
        <f t="shared" si="3"/>
        <v>0.125</v>
      </c>
      <c r="N41" s="4">
        <f t="shared" si="6"/>
        <v>0.33333333333333331</v>
      </c>
      <c r="O41" s="4">
        <f>N41*((O22+O33)+$C$1*(O27+O24))</f>
        <v>1.8481938728852305</v>
      </c>
      <c r="P41" s="14">
        <f t="shared" si="7"/>
        <v>0.23102423411065381</v>
      </c>
      <c r="Q41">
        <f t="shared" si="4"/>
        <v>25</v>
      </c>
      <c r="R41" t="s">
        <v>92</v>
      </c>
    </row>
    <row r="42" spans="1:18">
      <c r="A42">
        <v>39</v>
      </c>
      <c r="B42" t="s">
        <v>0</v>
      </c>
      <c r="C42" t="s">
        <v>1</v>
      </c>
      <c r="D42" t="s">
        <v>3</v>
      </c>
      <c r="E42" t="s">
        <v>2</v>
      </c>
      <c r="G42">
        <v>1</v>
      </c>
      <c r="H42">
        <f t="shared" si="5"/>
        <v>1</v>
      </c>
      <c r="I42">
        <v>0</v>
      </c>
      <c r="J42">
        <v>1</v>
      </c>
      <c r="K42">
        <v>0</v>
      </c>
      <c r="L42">
        <v>0</v>
      </c>
      <c r="M42" s="19">
        <f t="shared" si="3"/>
        <v>0.125</v>
      </c>
      <c r="N42" s="4">
        <f t="shared" si="6"/>
        <v>0.33333333333333331</v>
      </c>
      <c r="O42" s="4">
        <f>N42*((O22+O34)+$C$1*(O28+O25))</f>
        <v>1.7936290199664686</v>
      </c>
      <c r="P42" s="14">
        <f t="shared" si="7"/>
        <v>0.22420362749580858</v>
      </c>
      <c r="Q42">
        <f t="shared" si="4"/>
        <v>26</v>
      </c>
      <c r="R42" t="s">
        <v>105</v>
      </c>
    </row>
    <row r="43" spans="1:18">
      <c r="A43">
        <v>40</v>
      </c>
      <c r="B43" t="s">
        <v>0</v>
      </c>
      <c r="C43" t="s">
        <v>1</v>
      </c>
      <c r="D43" t="s">
        <v>0</v>
      </c>
      <c r="E43" t="s">
        <v>4</v>
      </c>
      <c r="G43">
        <v>1</v>
      </c>
      <c r="H43">
        <f t="shared" si="5"/>
        <v>1</v>
      </c>
      <c r="I43">
        <v>0</v>
      </c>
      <c r="J43">
        <v>1</v>
      </c>
      <c r="K43">
        <v>0</v>
      </c>
      <c r="L43">
        <v>0</v>
      </c>
      <c r="M43" s="19">
        <f t="shared" si="3"/>
        <v>0.125</v>
      </c>
      <c r="N43" s="4">
        <f t="shared" si="6"/>
        <v>0.33333333333333331</v>
      </c>
      <c r="O43" s="4">
        <f>N43*((O23+O35)+$C$1*(O29+O24))</f>
        <v>0.61545496113397347</v>
      </c>
      <c r="P43" s="14">
        <f t="shared" si="7"/>
        <v>7.6931870141746683E-2</v>
      </c>
      <c r="Q43">
        <f t="shared" si="4"/>
        <v>39</v>
      </c>
      <c r="R43" t="s">
        <v>93</v>
      </c>
    </row>
    <row r="44" spans="1:18">
      <c r="A44">
        <v>41</v>
      </c>
      <c r="B44" t="s">
        <v>0</v>
      </c>
      <c r="C44" t="s">
        <v>1</v>
      </c>
      <c r="D44" t="s">
        <v>0</v>
      </c>
      <c r="E44" t="s">
        <v>2</v>
      </c>
      <c r="G44">
        <v>1</v>
      </c>
      <c r="H44">
        <f t="shared" si="5"/>
        <v>1</v>
      </c>
      <c r="I44">
        <v>0</v>
      </c>
      <c r="J44">
        <v>1</v>
      </c>
      <c r="K44">
        <v>0</v>
      </c>
      <c r="L44">
        <v>0</v>
      </c>
      <c r="M44" s="19">
        <f t="shared" si="3"/>
        <v>0.125</v>
      </c>
      <c r="N44" s="4">
        <f t="shared" si="6"/>
        <v>0.33333333333333331</v>
      </c>
      <c r="O44" s="4">
        <f>N44*((O23+O36)+$C$1*(O25+O30))</f>
        <v>0.59015393994817855</v>
      </c>
      <c r="P44" s="14">
        <f t="shared" si="7"/>
        <v>7.3769242493522319E-2</v>
      </c>
      <c r="Q44">
        <f t="shared" si="4"/>
        <v>40</v>
      </c>
      <c r="R44" t="s">
        <v>106</v>
      </c>
    </row>
    <row r="45" spans="1:18">
      <c r="A45">
        <v>42</v>
      </c>
      <c r="B45" t="s">
        <v>0</v>
      </c>
      <c r="C45" t="s">
        <v>3</v>
      </c>
      <c r="D45" t="s">
        <v>0</v>
      </c>
      <c r="E45" t="s">
        <v>4</v>
      </c>
      <c r="G45">
        <v>2</v>
      </c>
      <c r="H45">
        <f t="shared" si="5"/>
        <v>2</v>
      </c>
      <c r="I45">
        <v>1</v>
      </c>
      <c r="J45">
        <v>1</v>
      </c>
      <c r="K45">
        <v>0</v>
      </c>
      <c r="L45">
        <v>0</v>
      </c>
      <c r="M45" s="19">
        <f t="shared" si="3"/>
        <v>0.25</v>
      </c>
      <c r="N45" s="4">
        <f>(I45+$C$1*J45+($C$1^2)*K45+($C$1^3)*L45)/H45</f>
        <v>0.66666666666666663</v>
      </c>
      <c r="O45" s="4">
        <f>N45*((O26+O37)+$C$1*(O29+O27))</f>
        <v>3.7286998933089466</v>
      </c>
      <c r="P45" s="14">
        <f t="shared" si="7"/>
        <v>0.93217497332723664</v>
      </c>
      <c r="Q45">
        <f t="shared" si="4"/>
        <v>10</v>
      </c>
      <c r="R45" t="s">
        <v>94</v>
      </c>
    </row>
    <row r="46" spans="1:18">
      <c r="A46">
        <v>43</v>
      </c>
      <c r="B46" t="s">
        <v>0</v>
      </c>
      <c r="C46" t="s">
        <v>3</v>
      </c>
      <c r="D46" t="s">
        <v>0</v>
      </c>
      <c r="E46" t="s">
        <v>2</v>
      </c>
      <c r="G46">
        <v>2</v>
      </c>
      <c r="H46">
        <f t="shared" si="5"/>
        <v>2</v>
      </c>
      <c r="I46">
        <v>0</v>
      </c>
      <c r="J46">
        <v>2</v>
      </c>
      <c r="K46">
        <v>0</v>
      </c>
      <c r="L46">
        <v>0</v>
      </c>
      <c r="M46" s="19">
        <f>G46/8</f>
        <v>0.25</v>
      </c>
      <c r="N46" s="4">
        <f t="shared" si="6"/>
        <v>0.33333333333333331</v>
      </c>
      <c r="O46" s="4">
        <f>N46*((O26+O38)+$C$1*(O28+O30))</f>
        <v>1.4058832495046485</v>
      </c>
      <c r="P46" s="14">
        <f t="shared" si="7"/>
        <v>0.35147081237616212</v>
      </c>
      <c r="Q46">
        <f t="shared" si="4"/>
        <v>21</v>
      </c>
      <c r="R46" t="s">
        <v>107</v>
      </c>
    </row>
    <row r="47" spans="1:18">
      <c r="A47">
        <v>44</v>
      </c>
      <c r="B47" t="s">
        <v>0</v>
      </c>
      <c r="C47" t="s">
        <v>3</v>
      </c>
      <c r="D47" t="s">
        <v>4</v>
      </c>
      <c r="E47" t="s">
        <v>2</v>
      </c>
      <c r="G47">
        <v>1</v>
      </c>
      <c r="H47">
        <f t="shared" si="5"/>
        <v>1</v>
      </c>
      <c r="I47">
        <v>0</v>
      </c>
      <c r="J47">
        <v>1</v>
      </c>
      <c r="K47">
        <v>0</v>
      </c>
      <c r="L47">
        <v>0</v>
      </c>
      <c r="M47" s="19">
        <f t="shared" si="3"/>
        <v>0.125</v>
      </c>
      <c r="N47" s="4">
        <f t="shared" si="6"/>
        <v>0.33333333333333331</v>
      </c>
      <c r="O47" s="4">
        <f>N47*((O27+O39)+$C$1*(O28+O31))</f>
        <v>0.72702331961591216</v>
      </c>
      <c r="P47" s="14">
        <f t="shared" si="7"/>
        <v>9.0877914951989019E-2</v>
      </c>
      <c r="Q47">
        <f t="shared" si="4"/>
        <v>36</v>
      </c>
      <c r="R47" t="s">
        <v>113</v>
      </c>
    </row>
    <row r="48" spans="1:18">
      <c r="A48">
        <v>45</v>
      </c>
      <c r="B48" t="s">
        <v>0</v>
      </c>
      <c r="C48" t="s">
        <v>0</v>
      </c>
      <c r="D48" t="s">
        <v>4</v>
      </c>
      <c r="E48" t="s">
        <v>2</v>
      </c>
      <c r="G48">
        <v>1</v>
      </c>
      <c r="H48">
        <f t="shared" si="5"/>
        <v>1</v>
      </c>
      <c r="I48">
        <v>0</v>
      </c>
      <c r="J48">
        <v>1</v>
      </c>
      <c r="K48">
        <v>0</v>
      </c>
      <c r="L48">
        <v>0</v>
      </c>
      <c r="M48" s="19">
        <f t="shared" si="3"/>
        <v>0.125</v>
      </c>
      <c r="N48" s="4">
        <f t="shared" si="6"/>
        <v>0.33333333333333331</v>
      </c>
      <c r="O48" s="4">
        <f>N48*((O29+O31)+$C$1*(O31+O30))</f>
        <v>1.0855052583447646</v>
      </c>
      <c r="P48" s="14">
        <f t="shared" si="7"/>
        <v>0.13568815729309558</v>
      </c>
      <c r="Q48">
        <f t="shared" si="4"/>
        <v>29</v>
      </c>
      <c r="R48" t="s">
        <v>114</v>
      </c>
    </row>
    <row r="49" spans="1:18">
      <c r="A49">
        <v>46</v>
      </c>
      <c r="B49" t="s">
        <v>1</v>
      </c>
      <c r="C49" t="s">
        <v>3</v>
      </c>
      <c r="D49" t="s">
        <v>0</v>
      </c>
      <c r="E49" t="s">
        <v>4</v>
      </c>
      <c r="G49">
        <v>1</v>
      </c>
      <c r="H49">
        <f t="shared" si="5"/>
        <v>1</v>
      </c>
      <c r="I49">
        <v>1</v>
      </c>
      <c r="J49">
        <v>0</v>
      </c>
      <c r="K49">
        <v>0</v>
      </c>
      <c r="L49">
        <v>0</v>
      </c>
      <c r="M49" s="19">
        <f t="shared" si="3"/>
        <v>0.125</v>
      </c>
      <c r="N49" s="4">
        <f t="shared" si="6"/>
        <v>1</v>
      </c>
      <c r="O49" s="4">
        <f>N49*((O32+O37)+$C$1*(O33+O35))</f>
        <v>8.2304526748971192</v>
      </c>
      <c r="P49" s="14">
        <f t="shared" si="7"/>
        <v>1.0288065843621399</v>
      </c>
      <c r="Q49">
        <f t="shared" si="4"/>
        <v>8</v>
      </c>
      <c r="R49" t="s">
        <v>95</v>
      </c>
    </row>
    <row r="50" spans="1:18">
      <c r="A50">
        <v>47</v>
      </c>
      <c r="B50" t="s">
        <v>1</v>
      </c>
      <c r="C50" t="s">
        <v>3</v>
      </c>
      <c r="D50" t="s">
        <v>0</v>
      </c>
      <c r="E50" t="s">
        <v>2</v>
      </c>
      <c r="G50">
        <v>1</v>
      </c>
      <c r="H50">
        <f t="shared" si="5"/>
        <v>1</v>
      </c>
      <c r="I50">
        <v>1</v>
      </c>
      <c r="J50">
        <v>0</v>
      </c>
      <c r="K50">
        <v>0</v>
      </c>
      <c r="L50">
        <v>0</v>
      </c>
      <c r="M50" s="19">
        <f t="shared" si="3"/>
        <v>0.125</v>
      </c>
      <c r="N50" s="4">
        <f t="shared" si="6"/>
        <v>1</v>
      </c>
      <c r="O50" s="4">
        <f>N50*((O32+O38)+$C$1*(O34+O36))</f>
        <v>6.995884773662552</v>
      </c>
      <c r="P50" s="14">
        <f t="shared" si="7"/>
        <v>0.874485596707819</v>
      </c>
      <c r="Q50">
        <f t="shared" si="4"/>
        <v>11</v>
      </c>
      <c r="R50" t="s">
        <v>108</v>
      </c>
    </row>
    <row r="51" spans="1:18">
      <c r="A51">
        <v>48</v>
      </c>
      <c r="B51" t="s">
        <v>3</v>
      </c>
      <c r="C51" t="s">
        <v>0</v>
      </c>
      <c r="D51" t="s">
        <v>4</v>
      </c>
      <c r="E51" t="s">
        <v>2</v>
      </c>
      <c r="G51">
        <v>1</v>
      </c>
      <c r="H51">
        <f t="shared" si="5"/>
        <v>1</v>
      </c>
      <c r="I51">
        <v>1</v>
      </c>
      <c r="J51">
        <v>0</v>
      </c>
      <c r="K51">
        <v>0</v>
      </c>
      <c r="L51">
        <v>0</v>
      </c>
      <c r="M51" s="19">
        <f t="shared" si="3"/>
        <v>0.125</v>
      </c>
      <c r="N51" s="4">
        <f t="shared" si="6"/>
        <v>1</v>
      </c>
      <c r="O51" s="4">
        <f>N51*((O37+O31)+$C$1*(O38+O39))</f>
        <v>6.5953360768175591</v>
      </c>
      <c r="P51" s="14">
        <f t="shared" si="7"/>
        <v>0.82441700960219488</v>
      </c>
      <c r="Q51">
        <f t="shared" si="4"/>
        <v>12</v>
      </c>
      <c r="R51" t="s">
        <v>115</v>
      </c>
    </row>
    <row r="52" spans="1:18">
      <c r="A52">
        <v>49</v>
      </c>
      <c r="B52" s="13" t="s">
        <v>0</v>
      </c>
      <c r="C52" t="s">
        <v>1</v>
      </c>
      <c r="D52" t="s">
        <v>3</v>
      </c>
      <c r="E52" s="13" t="s">
        <v>0</v>
      </c>
      <c r="F52" t="s">
        <v>4</v>
      </c>
      <c r="G52">
        <v>1</v>
      </c>
      <c r="H52">
        <f t="shared" si="5"/>
        <v>1</v>
      </c>
      <c r="I52">
        <v>1</v>
      </c>
      <c r="J52">
        <v>0</v>
      </c>
      <c r="K52">
        <v>0</v>
      </c>
      <c r="L52">
        <v>0</v>
      </c>
      <c r="M52" s="19">
        <f t="shared" si="3"/>
        <v>0.125</v>
      </c>
      <c r="N52" s="4">
        <f t="shared" si="6"/>
        <v>1</v>
      </c>
      <c r="O52" s="4">
        <f>N52*((O40+O49)+$C$1*(O41+O45+O43))</f>
        <v>19.796169283137729</v>
      </c>
      <c r="P52" s="14">
        <f>O52*M52</f>
        <v>2.4745211603922161</v>
      </c>
      <c r="Q52">
        <f>RANK(P52,$P$9:$P$54)</f>
        <v>1</v>
      </c>
      <c r="R52" t="s">
        <v>96</v>
      </c>
    </row>
    <row r="53" spans="1:18">
      <c r="A53">
        <v>50</v>
      </c>
      <c r="B53" s="13" t="s">
        <v>0</v>
      </c>
      <c r="C53" t="s">
        <v>1</v>
      </c>
      <c r="D53" t="s">
        <v>3</v>
      </c>
      <c r="E53" s="13" t="s">
        <v>0</v>
      </c>
      <c r="F53" t="s">
        <v>2</v>
      </c>
      <c r="G53">
        <v>1</v>
      </c>
      <c r="H53">
        <f t="shared" si="5"/>
        <v>1</v>
      </c>
      <c r="I53">
        <v>1</v>
      </c>
      <c r="J53">
        <v>0</v>
      </c>
      <c r="K53">
        <v>0</v>
      </c>
      <c r="L53">
        <v>0</v>
      </c>
      <c r="M53" s="19">
        <f t="shared" si="3"/>
        <v>0.125</v>
      </c>
      <c r="N53" s="4">
        <f t="shared" si="6"/>
        <v>1</v>
      </c>
      <c r="O53" s="4">
        <f>N53*((O40+O50)+$C$1*(O46+O42+O44))</f>
        <v>17.760707209266879</v>
      </c>
      <c r="P53" s="14">
        <f t="shared" si="7"/>
        <v>2.2200884011583599</v>
      </c>
      <c r="Q53">
        <f>RANK(P53,$P$9:$P$54)</f>
        <v>3</v>
      </c>
      <c r="R53" t="s">
        <v>109</v>
      </c>
    </row>
    <row r="54" spans="1:18">
      <c r="A54">
        <v>51</v>
      </c>
      <c r="B54" s="13" t="s">
        <v>0</v>
      </c>
      <c r="C54" t="s">
        <v>3</v>
      </c>
      <c r="D54" s="13" t="s">
        <v>0</v>
      </c>
      <c r="E54" t="s">
        <v>4</v>
      </c>
      <c r="F54" t="s">
        <v>2</v>
      </c>
      <c r="G54">
        <v>1</v>
      </c>
      <c r="H54">
        <f t="shared" si="5"/>
        <v>1</v>
      </c>
      <c r="I54">
        <v>1</v>
      </c>
      <c r="J54">
        <v>0</v>
      </c>
      <c r="K54">
        <v>0</v>
      </c>
      <c r="L54">
        <v>0</v>
      </c>
      <c r="M54" s="19">
        <f t="shared" si="3"/>
        <v>0.125</v>
      </c>
      <c r="N54" s="4">
        <f t="shared" si="6"/>
        <v>1</v>
      </c>
      <c r="O54" s="4">
        <f>N54*((O45+O51)+$C$1*(O46+O48+O47))</f>
        <v>11.396839912614947</v>
      </c>
      <c r="P54" s="14">
        <f t="shared" si="7"/>
        <v>1.4246049890768684</v>
      </c>
      <c r="Q54">
        <f>RANK(P54,$P$9:$P$54)</f>
        <v>4</v>
      </c>
      <c r="R54" t="s">
        <v>116</v>
      </c>
    </row>
    <row r="58" spans="1:18">
      <c r="B58" s="13"/>
    </row>
    <row r="59" spans="1:18">
      <c r="B59" s="13"/>
      <c r="E59" s="13"/>
    </row>
    <row r="60" spans="1:18">
      <c r="B60" s="13"/>
      <c r="E60" s="13"/>
    </row>
    <row r="61" spans="1:18">
      <c r="B61" s="13"/>
    </row>
    <row r="62" spans="1:18">
      <c r="B62" s="13"/>
    </row>
    <row r="63" spans="1:18">
      <c r="B63" s="13"/>
    </row>
    <row r="64" spans="1:18">
      <c r="B64" s="13"/>
    </row>
    <row r="65" spans="2:4">
      <c r="B65" s="13"/>
      <c r="D65" s="13"/>
    </row>
  </sheetData>
  <mergeCells count="1">
    <mergeCell ref="B3:F3"/>
  </mergeCells>
  <phoneticPr fontId="4"/>
  <pageMargins left="0.70000000000000007" right="0.70000000000000007" top="0.75000000000000011" bottom="0.75000000000000011" header="0.30000000000000004" footer="0.30000000000000004"/>
  <pageSetup paperSize="9" scale="4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Scene1(履歴)</vt:lpstr>
      <vt:lpstr>Scene1比較</vt:lpstr>
      <vt:lpstr>Scene1(事前行動無し)</vt:lpstr>
      <vt:lpstr>Scene1(食事, 買い物)</vt:lpstr>
      <vt:lpstr>Scene1(食事)</vt:lpstr>
      <vt:lpstr>Scene1(買い物)</vt:lpstr>
      <vt:lpstr>Scene1(正規化)</vt:lpstr>
      <vt:lpstr>Scene2(履歴)</vt:lpstr>
      <vt:lpstr>Scene2比較</vt:lpstr>
      <vt:lpstr>Scene3(履歴)</vt:lpstr>
      <vt:lpstr>Sheet3-1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2014-05-09T11:18:40Z</cp:lastPrinted>
  <dcterms:created xsi:type="dcterms:W3CDTF">2014-05-06T09:28:56Z</dcterms:created>
  <dcterms:modified xsi:type="dcterms:W3CDTF">2014-07-16T10:32:21Z</dcterms:modified>
</cp:coreProperties>
</file>