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"/>
    </mc:Choice>
  </mc:AlternateContent>
  <xr:revisionPtr revIDLastSave="0" documentId="13_ncr:1_{2F2C0BCD-57C7-AA47-BDC4-A7BFEBD3244D}" xr6:coauthVersionLast="47" xr6:coauthVersionMax="47" xr10:uidLastSave="{00000000-0000-0000-0000-000000000000}"/>
  <bookViews>
    <workbookView xWindow="0" yWindow="500" windowWidth="38400" windowHeight="21100" activeTab="14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externalReferences>
    <externalReference r:id="rId34"/>
  </externalReference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5" l="1"/>
  <c r="J18" i="15" s="1"/>
  <c r="I18" i="35"/>
  <c r="J18" i="35" s="1"/>
  <c r="Q4" i="49"/>
  <c r="Q5" i="49"/>
  <c r="Q6" i="49"/>
  <c r="Q7" i="49"/>
  <c r="Q8" i="49"/>
  <c r="Q9" i="49"/>
  <c r="Q10" i="49"/>
  <c r="Q11" i="49"/>
  <c r="Q12" i="49"/>
  <c r="Q13" i="49"/>
  <c r="Q14" i="49"/>
  <c r="Q15" i="49"/>
  <c r="Q16" i="49"/>
  <c r="Q17" i="49"/>
  <c r="Q18" i="49"/>
  <c r="Q19" i="49"/>
  <c r="Q20" i="49"/>
  <c r="Q21" i="49"/>
  <c r="Q22" i="49"/>
  <c r="Q23" i="49"/>
  <c r="Q24" i="49"/>
  <c r="Q25" i="49"/>
  <c r="Q26" i="49"/>
  <c r="Q27" i="49"/>
  <c r="Q28" i="49"/>
  <c r="Q29" i="49"/>
  <c r="Q30" i="49"/>
  <c r="Q31" i="49"/>
  <c r="Q32" i="49"/>
  <c r="Q3" i="49"/>
  <c r="C4" i="49"/>
  <c r="D4" i="49"/>
  <c r="C5" i="49"/>
  <c r="D5" i="49"/>
  <c r="C6" i="49"/>
  <c r="D6" i="49"/>
  <c r="C7" i="49"/>
  <c r="D7" i="49"/>
  <c r="C8" i="49"/>
  <c r="D8" i="49"/>
  <c r="C9" i="49"/>
  <c r="D9" i="49"/>
  <c r="C10" i="49"/>
  <c r="D10" i="49"/>
  <c r="C11" i="49"/>
  <c r="D11" i="49"/>
  <c r="C12" i="49"/>
  <c r="D12" i="49"/>
  <c r="C13" i="49"/>
  <c r="D13" i="49"/>
  <c r="C14" i="49"/>
  <c r="D14" i="49"/>
  <c r="C15" i="49"/>
  <c r="D15" i="49"/>
  <c r="C16" i="49"/>
  <c r="D16" i="49"/>
  <c r="C17" i="49"/>
  <c r="D17" i="49"/>
  <c r="C18" i="49"/>
  <c r="D18" i="49"/>
  <c r="C19" i="49"/>
  <c r="D19" i="49"/>
  <c r="C20" i="49"/>
  <c r="D20" i="49"/>
  <c r="C21" i="49"/>
  <c r="D21" i="49"/>
  <c r="C22" i="49"/>
  <c r="D22" i="49"/>
  <c r="C23" i="49"/>
  <c r="D23" i="49"/>
  <c r="C24" i="49"/>
  <c r="D24" i="49"/>
  <c r="C25" i="49"/>
  <c r="D25" i="49"/>
  <c r="C26" i="49"/>
  <c r="D26" i="49"/>
  <c r="C27" i="49"/>
  <c r="D27" i="49"/>
  <c r="C28" i="49"/>
  <c r="D28" i="49"/>
  <c r="C29" i="49"/>
  <c r="D29" i="49"/>
  <c r="C30" i="49"/>
  <c r="D30" i="49"/>
  <c r="C31" i="49"/>
  <c r="D31" i="49"/>
  <c r="C32" i="49"/>
  <c r="D32" i="49"/>
  <c r="D3" i="49"/>
  <c r="C3" i="49"/>
  <c r="I18" i="29"/>
  <c r="J18" i="29" s="1"/>
  <c r="I18" i="27"/>
  <c r="J18" i="27" s="1"/>
  <c r="I18" i="21"/>
  <c r="J18" i="21" s="1"/>
  <c r="J4" i="49"/>
  <c r="J5" i="49"/>
  <c r="J6" i="49"/>
  <c r="J7" i="49"/>
  <c r="J8" i="49"/>
  <c r="J9" i="49"/>
  <c r="J10" i="49"/>
  <c r="J11" i="49"/>
  <c r="J12" i="49"/>
  <c r="J13" i="49"/>
  <c r="J14" i="49"/>
  <c r="J15" i="49"/>
  <c r="J16" i="49"/>
  <c r="J17" i="49"/>
  <c r="J18" i="49"/>
  <c r="J19" i="49"/>
  <c r="J20" i="49"/>
  <c r="J21" i="49"/>
  <c r="J23" i="49"/>
  <c r="J24" i="49"/>
  <c r="J25" i="49"/>
  <c r="J26" i="49"/>
  <c r="J27" i="49"/>
  <c r="J28" i="49"/>
  <c r="J29" i="49"/>
  <c r="J30" i="49"/>
  <c r="J31" i="49"/>
  <c r="J32" i="49"/>
  <c r="J3" i="49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3" i="49"/>
  <c r="G24" i="49"/>
  <c r="G25" i="49"/>
  <c r="G26" i="49"/>
  <c r="G27" i="49"/>
  <c r="G28" i="49"/>
  <c r="G29" i="49"/>
  <c r="G30" i="49"/>
  <c r="G31" i="49"/>
  <c r="G32" i="49"/>
  <c r="G3" i="49"/>
  <c r="J22" i="49" l="1"/>
  <c r="G22" i="49"/>
  <c r="W32" i="49" l="1"/>
  <c r="W31" i="49"/>
  <c r="W30" i="49"/>
  <c r="W29" i="49"/>
  <c r="W28" i="49"/>
  <c r="W27" i="49"/>
  <c r="W26" i="49"/>
  <c r="W25" i="49"/>
  <c r="W24" i="49"/>
  <c r="W23" i="49"/>
  <c r="W22" i="49"/>
  <c r="W21" i="49"/>
  <c r="W20" i="49"/>
  <c r="W19" i="49"/>
  <c r="W18" i="49"/>
  <c r="W17" i="49"/>
  <c r="W16" i="49"/>
  <c r="W15" i="49"/>
  <c r="W14" i="49"/>
  <c r="W13" i="49"/>
  <c r="W12" i="49"/>
  <c r="W11" i="49"/>
  <c r="W10" i="49"/>
  <c r="W9" i="49"/>
  <c r="W8" i="49"/>
  <c r="W7" i="49"/>
  <c r="W6" i="49"/>
  <c r="W5" i="49"/>
  <c r="W4" i="49"/>
  <c r="W3" i="49"/>
  <c r="Z4" i="49"/>
  <c r="AA4" i="49"/>
  <c r="Z5" i="49"/>
  <c r="AA5" i="49"/>
  <c r="Z6" i="49"/>
  <c r="AA6" i="49"/>
  <c r="Z7" i="49"/>
  <c r="AA7" i="49"/>
  <c r="Z8" i="49"/>
  <c r="AA8" i="49"/>
  <c r="Z9" i="49"/>
  <c r="AA9" i="49"/>
  <c r="Z10" i="49"/>
  <c r="AA10" i="49"/>
  <c r="Z11" i="49"/>
  <c r="AA11" i="49"/>
  <c r="Z12" i="49"/>
  <c r="AA12" i="49"/>
  <c r="Z13" i="49"/>
  <c r="AA13" i="49"/>
  <c r="Z14" i="49"/>
  <c r="AA14" i="49"/>
  <c r="Z15" i="49"/>
  <c r="AA15" i="49"/>
  <c r="Z16" i="49"/>
  <c r="AA16" i="49"/>
  <c r="Z17" i="49"/>
  <c r="AA17" i="49"/>
  <c r="Z18" i="49"/>
  <c r="AA18" i="49"/>
  <c r="Z19" i="49"/>
  <c r="AA19" i="49"/>
  <c r="Z20" i="49"/>
  <c r="AA20" i="49"/>
  <c r="Z21" i="49"/>
  <c r="AA21" i="49"/>
  <c r="Z22" i="49"/>
  <c r="AA22" i="49"/>
  <c r="Z23" i="49"/>
  <c r="AA23" i="49"/>
  <c r="Z24" i="49"/>
  <c r="AA24" i="49"/>
  <c r="Z25" i="49"/>
  <c r="AA25" i="49"/>
  <c r="Z26" i="49"/>
  <c r="AA26" i="49"/>
  <c r="Z27" i="49"/>
  <c r="AA27" i="49"/>
  <c r="Z28" i="49"/>
  <c r="AA28" i="49"/>
  <c r="Z29" i="49"/>
  <c r="AA29" i="49"/>
  <c r="Z30" i="49"/>
  <c r="AA30" i="49"/>
  <c r="Z31" i="49"/>
  <c r="AA31" i="49"/>
  <c r="Z32" i="49"/>
  <c r="AA32" i="49"/>
  <c r="AA3" i="49"/>
  <c r="Z3" i="49"/>
  <c r="X4" i="49"/>
  <c r="Y4" i="49"/>
  <c r="X5" i="49"/>
  <c r="Y5" i="49"/>
  <c r="X6" i="49"/>
  <c r="Y6" i="49"/>
  <c r="X7" i="49"/>
  <c r="Y7" i="49"/>
  <c r="X8" i="49"/>
  <c r="Y8" i="49"/>
  <c r="X9" i="49"/>
  <c r="Y9" i="49"/>
  <c r="X10" i="49"/>
  <c r="Y10" i="49"/>
  <c r="X11" i="49"/>
  <c r="Y11" i="49"/>
  <c r="X12" i="49"/>
  <c r="Y12" i="49"/>
  <c r="X13" i="49"/>
  <c r="Y13" i="49"/>
  <c r="X14" i="49"/>
  <c r="Y14" i="49"/>
  <c r="X15" i="49"/>
  <c r="Y15" i="49"/>
  <c r="X16" i="49"/>
  <c r="Y16" i="49"/>
  <c r="X17" i="49"/>
  <c r="Y17" i="49"/>
  <c r="X18" i="49"/>
  <c r="Y18" i="49"/>
  <c r="X19" i="49"/>
  <c r="Y19" i="49"/>
  <c r="X20" i="49"/>
  <c r="Y20" i="49"/>
  <c r="X21" i="49"/>
  <c r="Y21" i="49"/>
  <c r="X22" i="49"/>
  <c r="Y22" i="49"/>
  <c r="X23" i="49"/>
  <c r="Y23" i="49"/>
  <c r="X24" i="49"/>
  <c r="Y24" i="49"/>
  <c r="X25" i="49"/>
  <c r="Y25" i="49"/>
  <c r="X26" i="49"/>
  <c r="Y26" i="49"/>
  <c r="X27" i="49"/>
  <c r="Y27" i="49"/>
  <c r="X28" i="49"/>
  <c r="Y28" i="49"/>
  <c r="X29" i="49"/>
  <c r="Y29" i="49"/>
  <c r="X30" i="49"/>
  <c r="Y30" i="49"/>
  <c r="X31" i="49"/>
  <c r="Y31" i="49"/>
  <c r="X32" i="49"/>
  <c r="Y32" i="49"/>
  <c r="Y3" i="49"/>
  <c r="X3" i="49"/>
  <c r="V4" i="49"/>
  <c r="V5" i="49"/>
  <c r="V6" i="49"/>
  <c r="V7" i="49"/>
  <c r="V8" i="49"/>
  <c r="V9" i="49"/>
  <c r="V10" i="49"/>
  <c r="V11" i="49"/>
  <c r="V12" i="49"/>
  <c r="V13" i="49"/>
  <c r="V14" i="49"/>
  <c r="V15" i="49"/>
  <c r="V16" i="49"/>
  <c r="V17" i="49"/>
  <c r="V18" i="49"/>
  <c r="V19" i="49"/>
  <c r="V20" i="49"/>
  <c r="V21" i="49"/>
  <c r="V22" i="49"/>
  <c r="V23" i="49"/>
  <c r="V24" i="49"/>
  <c r="V25" i="49"/>
  <c r="V26" i="49"/>
  <c r="V27" i="49"/>
  <c r="V28" i="49"/>
  <c r="V29" i="49"/>
  <c r="V30" i="49"/>
  <c r="V31" i="49"/>
  <c r="V32" i="49"/>
  <c r="V3" i="49"/>
  <c r="U4" i="49"/>
  <c r="U5" i="49"/>
  <c r="U6" i="49"/>
  <c r="U7" i="49"/>
  <c r="U8" i="49"/>
  <c r="U9" i="49"/>
  <c r="U10" i="49"/>
  <c r="U11" i="49"/>
  <c r="U12" i="49"/>
  <c r="U13" i="49"/>
  <c r="U14" i="49"/>
  <c r="U15" i="49"/>
  <c r="U16" i="49"/>
  <c r="U17" i="49"/>
  <c r="U18" i="49"/>
  <c r="U19" i="49"/>
  <c r="U20" i="49"/>
  <c r="U21" i="49"/>
  <c r="U22" i="49"/>
  <c r="U23" i="49"/>
  <c r="U24" i="49"/>
  <c r="U25" i="49"/>
  <c r="U26" i="49"/>
  <c r="U27" i="49"/>
  <c r="U28" i="49"/>
  <c r="U29" i="49"/>
  <c r="U30" i="49"/>
  <c r="U31" i="49"/>
  <c r="U32" i="49"/>
  <c r="U3" i="49"/>
  <c r="T4" i="49"/>
  <c r="T5" i="49"/>
  <c r="T6" i="49"/>
  <c r="T7" i="49"/>
  <c r="T8" i="49"/>
  <c r="T9" i="49"/>
  <c r="T10" i="49"/>
  <c r="T11" i="49"/>
  <c r="T12" i="49"/>
  <c r="T13" i="49"/>
  <c r="T14" i="49"/>
  <c r="T15" i="49"/>
  <c r="T16" i="49"/>
  <c r="T17" i="49"/>
  <c r="T18" i="49"/>
  <c r="T19" i="49"/>
  <c r="T20" i="49"/>
  <c r="T21" i="49"/>
  <c r="T22" i="49"/>
  <c r="T23" i="49"/>
  <c r="T24" i="49"/>
  <c r="T25" i="49"/>
  <c r="T26" i="49"/>
  <c r="T27" i="49"/>
  <c r="T28" i="49"/>
  <c r="T29" i="49"/>
  <c r="T30" i="49"/>
  <c r="T31" i="49"/>
  <c r="T32" i="49"/>
  <c r="T3" i="49"/>
  <c r="S4" i="49"/>
  <c r="S5" i="49"/>
  <c r="S6" i="49"/>
  <c r="S7" i="49"/>
  <c r="S8" i="49"/>
  <c r="S9" i="49"/>
  <c r="S10" i="49"/>
  <c r="S11" i="49"/>
  <c r="S12" i="49"/>
  <c r="S13" i="49"/>
  <c r="S14" i="49"/>
  <c r="S15" i="49"/>
  <c r="S16" i="49"/>
  <c r="S17" i="49"/>
  <c r="S18" i="49"/>
  <c r="S19" i="49"/>
  <c r="S20" i="49"/>
  <c r="S21" i="49"/>
  <c r="S22" i="49"/>
  <c r="S23" i="49"/>
  <c r="S24" i="49"/>
  <c r="S25" i="49"/>
  <c r="S26" i="49"/>
  <c r="S27" i="49"/>
  <c r="S28" i="49"/>
  <c r="S29" i="49"/>
  <c r="S30" i="49"/>
  <c r="S31" i="49"/>
  <c r="S32" i="49"/>
  <c r="S3" i="49"/>
  <c r="R4" i="49"/>
  <c r="R5" i="49"/>
  <c r="R6" i="49"/>
  <c r="R7" i="49"/>
  <c r="R8" i="49"/>
  <c r="R9" i="49"/>
  <c r="R10" i="49"/>
  <c r="R11" i="49"/>
  <c r="R12" i="49"/>
  <c r="R13" i="49"/>
  <c r="R14" i="49"/>
  <c r="R15" i="49"/>
  <c r="R16" i="49"/>
  <c r="R17" i="49"/>
  <c r="R18" i="49"/>
  <c r="R19" i="49"/>
  <c r="R20" i="49"/>
  <c r="R21" i="49"/>
  <c r="R22" i="49"/>
  <c r="R23" i="49"/>
  <c r="R24" i="49"/>
  <c r="R25" i="49"/>
  <c r="R26" i="49"/>
  <c r="R27" i="49"/>
  <c r="R28" i="49"/>
  <c r="R29" i="49"/>
  <c r="R30" i="49"/>
  <c r="R31" i="49"/>
  <c r="R32" i="49"/>
  <c r="R3" i="49"/>
  <c r="P4" i="49"/>
  <c r="P5" i="49"/>
  <c r="P6" i="49"/>
  <c r="P7" i="49"/>
  <c r="P8" i="49"/>
  <c r="P9" i="49"/>
  <c r="P10" i="49"/>
  <c r="P11" i="49"/>
  <c r="P12" i="49"/>
  <c r="P13" i="49"/>
  <c r="P14" i="49"/>
  <c r="P15" i="49"/>
  <c r="P16" i="49"/>
  <c r="P17" i="49"/>
  <c r="P18" i="49"/>
  <c r="P19" i="49"/>
  <c r="P20" i="49"/>
  <c r="P21" i="49"/>
  <c r="P22" i="49"/>
  <c r="P23" i="49"/>
  <c r="P24" i="49"/>
  <c r="P25" i="49"/>
  <c r="P26" i="49"/>
  <c r="P27" i="49"/>
  <c r="P28" i="49"/>
  <c r="P29" i="49"/>
  <c r="P30" i="49"/>
  <c r="P31" i="49"/>
  <c r="P32" i="49"/>
  <c r="P3" i="49"/>
  <c r="O4" i="49"/>
  <c r="O5" i="49"/>
  <c r="O6" i="49"/>
  <c r="O7" i="49"/>
  <c r="O8" i="49"/>
  <c r="O9" i="49"/>
  <c r="O10" i="49"/>
  <c r="O11" i="49"/>
  <c r="O12" i="49"/>
  <c r="O13" i="49"/>
  <c r="O14" i="49"/>
  <c r="O15" i="49"/>
  <c r="O16" i="49"/>
  <c r="O17" i="49"/>
  <c r="O18" i="49"/>
  <c r="O19" i="49"/>
  <c r="O20" i="49"/>
  <c r="O21" i="49"/>
  <c r="O22" i="49"/>
  <c r="O23" i="49"/>
  <c r="O24" i="49"/>
  <c r="O25" i="49"/>
  <c r="O26" i="49"/>
  <c r="O27" i="49"/>
  <c r="O28" i="49"/>
  <c r="O29" i="49"/>
  <c r="O30" i="49"/>
  <c r="O31" i="49"/>
  <c r="O32" i="49"/>
  <c r="O3" i="49"/>
  <c r="N4" i="49"/>
  <c r="N5" i="49"/>
  <c r="N6" i="49"/>
  <c r="N7" i="49"/>
  <c r="N8" i="49"/>
  <c r="N9" i="49"/>
  <c r="N10" i="49"/>
  <c r="N11" i="49"/>
  <c r="N12" i="49"/>
  <c r="N13" i="49"/>
  <c r="N14" i="49"/>
  <c r="N15" i="49"/>
  <c r="N16" i="49"/>
  <c r="N17" i="49"/>
  <c r="N18" i="49"/>
  <c r="N19" i="49"/>
  <c r="N20" i="49"/>
  <c r="N21" i="49"/>
  <c r="N22" i="49"/>
  <c r="N23" i="49"/>
  <c r="N24" i="49"/>
  <c r="N25" i="49"/>
  <c r="N26" i="49"/>
  <c r="N27" i="49"/>
  <c r="N28" i="49"/>
  <c r="N29" i="49"/>
  <c r="N30" i="49"/>
  <c r="N31" i="49"/>
  <c r="N32" i="49"/>
  <c r="N3" i="49"/>
  <c r="M4" i="49"/>
  <c r="M5" i="49"/>
  <c r="M6" i="49"/>
  <c r="M7" i="49"/>
  <c r="M8" i="49"/>
  <c r="M9" i="49"/>
  <c r="M10" i="49"/>
  <c r="M11" i="49"/>
  <c r="M12" i="49"/>
  <c r="M13" i="49"/>
  <c r="M14" i="49"/>
  <c r="M15" i="49"/>
  <c r="M16" i="49"/>
  <c r="M17" i="49"/>
  <c r="M18" i="49"/>
  <c r="M19" i="49"/>
  <c r="M20" i="49"/>
  <c r="M21" i="49"/>
  <c r="M22" i="49"/>
  <c r="M23" i="49"/>
  <c r="M24" i="49"/>
  <c r="M25" i="49"/>
  <c r="M26" i="49"/>
  <c r="M27" i="49"/>
  <c r="M28" i="49"/>
  <c r="M29" i="49"/>
  <c r="M30" i="49"/>
  <c r="M31" i="49"/>
  <c r="M32" i="49"/>
  <c r="M3" i="49"/>
  <c r="L4" i="49"/>
  <c r="L5" i="49"/>
  <c r="L6" i="49"/>
  <c r="L7" i="49"/>
  <c r="L8" i="49"/>
  <c r="L9" i="49"/>
  <c r="L10" i="49"/>
  <c r="L11" i="49"/>
  <c r="L12" i="49"/>
  <c r="L13" i="49"/>
  <c r="L14" i="49"/>
  <c r="L15" i="49"/>
  <c r="L16" i="49"/>
  <c r="L17" i="49"/>
  <c r="L18" i="49"/>
  <c r="L19" i="49"/>
  <c r="L20" i="49"/>
  <c r="L21" i="49"/>
  <c r="L22" i="49"/>
  <c r="L23" i="49"/>
  <c r="L24" i="49"/>
  <c r="L25" i="49"/>
  <c r="L26" i="49"/>
  <c r="L27" i="49"/>
  <c r="L28" i="49"/>
  <c r="L29" i="49"/>
  <c r="L30" i="49"/>
  <c r="L31" i="49"/>
  <c r="L32" i="49"/>
  <c r="L3" i="49"/>
  <c r="K4" i="49"/>
  <c r="K5" i="49"/>
  <c r="K6" i="49"/>
  <c r="K7" i="49"/>
  <c r="K8" i="49"/>
  <c r="K9" i="49"/>
  <c r="K10" i="49"/>
  <c r="K11" i="49"/>
  <c r="K12" i="49"/>
  <c r="K13" i="49"/>
  <c r="K14" i="49"/>
  <c r="K15" i="49"/>
  <c r="K16" i="49"/>
  <c r="K17" i="49"/>
  <c r="K18" i="49"/>
  <c r="K19" i="49"/>
  <c r="K20" i="49"/>
  <c r="K21" i="49"/>
  <c r="K22" i="49"/>
  <c r="K23" i="49"/>
  <c r="K24" i="49"/>
  <c r="K25" i="49"/>
  <c r="K26" i="49"/>
  <c r="K27" i="49"/>
  <c r="K28" i="49"/>
  <c r="K29" i="49"/>
  <c r="K30" i="49"/>
  <c r="K31" i="49"/>
  <c r="K32" i="49"/>
  <c r="K3" i="49"/>
  <c r="I4" i="49"/>
  <c r="I5" i="49"/>
  <c r="I6" i="49"/>
  <c r="I7" i="49"/>
  <c r="I8" i="49"/>
  <c r="I9" i="49"/>
  <c r="I10" i="49"/>
  <c r="I11" i="49"/>
  <c r="I12" i="49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I32" i="49"/>
  <c r="I3" i="49"/>
  <c r="H4" i="49"/>
  <c r="H5" i="49"/>
  <c r="H6" i="49"/>
  <c r="H7" i="49"/>
  <c r="H8" i="49"/>
  <c r="H9" i="49"/>
  <c r="H10" i="49"/>
  <c r="H11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25" i="49"/>
  <c r="F26" i="49"/>
  <c r="F27" i="49"/>
  <c r="F28" i="49"/>
  <c r="F29" i="49"/>
  <c r="F30" i="49"/>
  <c r="F31" i="49"/>
  <c r="F32" i="49"/>
  <c r="F3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" i="49"/>
  <c r="Q6" i="20" a="1"/>
  <c r="P5" i="33" a="1"/>
  <c r="Q7" i="28" a="1"/>
  <c r="O8" i="42" a="1"/>
  <c r="Q10" i="43" a="1"/>
  <c r="P11" i="34" a="1"/>
  <c r="O8" i="21" a="1"/>
  <c r="P5" i="42" a="1"/>
  <c r="Q7" i="23" a="1"/>
  <c r="Q6" i="35" a="1"/>
  <c r="O2" i="31" a="1"/>
  <c r="O2" i="38" a="1"/>
  <c r="O4" i="36" a="1"/>
  <c r="O4" i="35" a="1"/>
  <c r="Q9" i="35" a="1"/>
  <c r="P10" i="26" a="1"/>
  <c r="P3" i="27" a="1"/>
  <c r="Q3" i="15" a="1"/>
  <c r="O8" i="39" a="1"/>
  <c r="Q7" i="29" a="1"/>
  <c r="O3" i="11" a="1"/>
  <c r="O5" i="32" a="1"/>
  <c r="P11" i="18" a="1"/>
  <c r="O11" i="24" a="1"/>
  <c r="Q2" i="28" a="1"/>
  <c r="Q10" i="37" a="1"/>
  <c r="O8" i="19" a="1"/>
  <c r="P4" i="15" a="1"/>
  <c r="P10" i="20" a="1"/>
  <c r="P3" i="19" a="1"/>
  <c r="P4" i="23" a="1"/>
  <c r="Q9" i="43" a="1"/>
  <c r="P5" i="14" a="1"/>
  <c r="O2" i="40" a="1"/>
  <c r="Q2" i="39" a="1"/>
  <c r="Q7" i="30" a="1"/>
  <c r="P4" i="38" a="1"/>
  <c r="Q3" i="35" a="1"/>
  <c r="O8" i="18" a="1"/>
  <c r="Q10" i="20" a="1"/>
  <c r="P3" i="31" a="1"/>
  <c r="Q3" i="41" a="1"/>
  <c r="O3" i="20" a="1"/>
  <c r="Q4" i="24" a="1"/>
  <c r="P10" i="30" a="1"/>
  <c r="O11" i="18" a="1"/>
  <c r="Q3" i="43" a="1"/>
  <c r="P5" i="24" a="1"/>
  <c r="Q3" i="30" a="1"/>
  <c r="O8" i="16" a="1"/>
  <c r="Q9" i="11" a="1"/>
  <c r="P10" i="38" a="1"/>
  <c r="Q7" i="21" a="1"/>
  <c r="O8" i="23" a="1"/>
  <c r="O3" i="16" a="1"/>
  <c r="P9" i="19" a="1"/>
  <c r="O5" i="17" a="1"/>
  <c r="P10" i="17" a="1"/>
  <c r="O4" i="37" a="1"/>
  <c r="Q7" i="32" a="1"/>
  <c r="O4" i="17" a="1"/>
  <c r="Q10" i="27" a="1"/>
  <c r="Q3" i="24" a="1"/>
  <c r="O2" i="29" a="1"/>
  <c r="Q10" i="16" a="1"/>
  <c r="O5" i="21" a="1"/>
  <c r="Q7" i="16" a="1"/>
  <c r="O5" i="40" a="1"/>
  <c r="P4" i="30" a="1"/>
  <c r="O3" i="21" a="1"/>
  <c r="O2" i="33" a="1"/>
  <c r="P5" i="32" a="1"/>
  <c r="P3" i="30" a="1"/>
  <c r="O11" i="39" a="1"/>
  <c r="Q3" i="32" a="1"/>
  <c r="O4" i="15" a="1"/>
  <c r="O11" i="20" a="1"/>
  <c r="P4" i="35" a="1"/>
  <c r="P3" i="42" a="1"/>
  <c r="P4" i="42" a="1"/>
  <c r="P3" i="28" a="1"/>
  <c r="P5" i="41" a="1"/>
  <c r="Q2" i="29" a="1"/>
  <c r="P10" i="41" a="1"/>
  <c r="O8" i="17" a="1"/>
  <c r="Q2" i="41" a="1"/>
  <c r="P5" i="40" a="1"/>
  <c r="O9" i="41" a="1"/>
  <c r="Q4" i="21" a="1"/>
  <c r="P9" i="11" a="1"/>
  <c r="Q10" i="33" a="1"/>
  <c r="Q2" i="27" a="1"/>
  <c r="P10" i="23" a="1"/>
  <c r="O2" i="36" a="1"/>
  <c r="Q10" i="11" a="1"/>
  <c r="P4" i="40" a="1"/>
  <c r="P4" i="20" a="1"/>
  <c r="P10" i="32" a="1"/>
  <c r="P3" i="16" a="1"/>
  <c r="O2" i="35" a="1"/>
  <c r="P8" i="24" a="1"/>
  <c r="O5" i="43" a="1"/>
  <c r="O9" i="40" a="1"/>
  <c r="P9" i="24" a="1"/>
  <c r="O5" i="33" a="1"/>
  <c r="O10" i="16" a="1"/>
  <c r="Q9" i="15" a="1"/>
  <c r="O5" i="41" a="1"/>
  <c r="Q10" i="21" a="1"/>
  <c r="P5" i="18" a="1"/>
  <c r="Q2" i="15" a="1"/>
  <c r="Q7" i="35" a="1"/>
  <c r="Q7" i="39" a="1"/>
  <c r="Q3" i="40" a="1"/>
  <c r="Q4" i="22" a="1"/>
  <c r="O2" i="28" a="1"/>
  <c r="Q3" i="22" a="1"/>
  <c r="P4" i="24" a="1"/>
  <c r="Q2" i="43" a="1"/>
  <c r="Q10" i="40" a="1"/>
  <c r="O3" i="15" a="1"/>
  <c r="O11" i="37" a="1"/>
  <c r="O4" i="16" a="1"/>
  <c r="O3" i="41" a="1"/>
  <c r="P5" i="27" a="1"/>
  <c r="O5" i="37" a="1"/>
  <c r="O10" i="39" a="1"/>
  <c r="Q6" i="21" a="1"/>
  <c r="P10" i="18" a="1"/>
  <c r="O10" i="20" a="1"/>
  <c r="O10" i="21" a="1"/>
  <c r="Q2" i="22" a="1"/>
  <c r="P5" i="11" a="1"/>
  <c r="Q9" i="41" a="1"/>
  <c r="Q10" i="31" a="1"/>
  <c r="Q7" i="38" a="1"/>
  <c r="P11" i="42" a="1"/>
  <c r="O9" i="20" a="1"/>
  <c r="P5" i="26" a="1"/>
  <c r="O3" i="18" a="1"/>
  <c r="P9" i="15" a="1"/>
  <c r="O3" i="43" a="1"/>
  <c r="O3" i="22" a="1"/>
  <c r="P10" i="19" a="1"/>
  <c r="Q4" i="33" a="1"/>
  <c r="P11" i="30" a="1"/>
  <c r="P5" i="23" a="1"/>
  <c r="Q2" i="16" a="1"/>
  <c r="Q4" i="29" a="1"/>
  <c r="O5" i="35" a="1"/>
  <c r="O3" i="37" a="1"/>
  <c r="Q4" i="18" a="1"/>
  <c r="O4" i="27" a="1"/>
  <c r="Q6" i="27" a="1"/>
  <c r="Q6" i="22" a="1"/>
  <c r="O9" i="17" a="1"/>
  <c r="P3" i="35" a="1"/>
  <c r="P9" i="37" a="1"/>
  <c r="O9" i="34" a="1"/>
  <c r="P5" i="20" a="1"/>
  <c r="P3" i="14" a="1"/>
  <c r="Q4" i="11" a="1"/>
  <c r="P5" i="31" a="1"/>
  <c r="P4" i="36" a="1"/>
  <c r="Q3" i="37" a="1"/>
  <c r="O10" i="28" a="1"/>
  <c r="P4" i="41" a="1"/>
  <c r="P9" i="14" a="1"/>
  <c r="P3" i="15" a="1"/>
  <c r="O11" i="15" a="1"/>
  <c r="Q9" i="27" a="1"/>
  <c r="Q2" i="18" a="1"/>
  <c r="P10" i="27" a="1"/>
  <c r="P9" i="41" a="1"/>
  <c r="Q7" i="14" a="1"/>
  <c r="O5" i="14" a="1"/>
  <c r="P4" i="29" a="1"/>
  <c r="Q6" i="31" a="1"/>
  <c r="O9" i="36" a="1"/>
  <c r="O3" i="39" a="1"/>
  <c r="P11" i="27" a="1"/>
  <c r="Q9" i="23" a="1"/>
  <c r="P10" i="31" a="1"/>
  <c r="P9" i="17" a="1"/>
  <c r="P5" i="21" a="1"/>
  <c r="O3" i="40" a="1"/>
  <c r="P3" i="37" a="1"/>
  <c r="O10" i="34" a="1"/>
  <c r="P11" i="31" a="1"/>
  <c r="P4" i="39" a="1"/>
  <c r="P5" i="34" a="1"/>
  <c r="O5" i="38" a="1"/>
  <c r="Q2" i="40" a="1"/>
  <c r="O10" i="24" a="1"/>
  <c r="Q3" i="17" a="1"/>
  <c r="P8" i="34" a="1"/>
  <c r="P10" i="21" a="1"/>
  <c r="O8" i="30" a="1"/>
  <c r="O10" i="37" a="1"/>
  <c r="P3" i="34" a="1"/>
  <c r="Q9" i="14" a="1"/>
  <c r="P9" i="42" a="1"/>
  <c r="Q7" i="24" a="1"/>
  <c r="O4" i="11" a="1"/>
  <c r="O3" i="31" a="1"/>
  <c r="O10" i="19" a="1"/>
  <c r="O4" i="24" a="1"/>
  <c r="P4" i="21" a="1"/>
  <c r="O4" i="29" a="1"/>
  <c r="P3" i="21" a="1"/>
  <c r="O5" i="34" a="1"/>
  <c r="P11" i="26" a="1"/>
  <c r="Q3" i="14" a="1"/>
  <c r="Q3" i="26" a="1"/>
  <c r="P8" i="31" a="1"/>
  <c r="Q9" i="28" a="1"/>
  <c r="P3" i="40" a="1"/>
  <c r="P8" i="22" a="1"/>
  <c r="P9" i="31" a="1"/>
  <c r="O11" i="14" a="1"/>
  <c r="O3" i="42" a="1"/>
  <c r="P3" i="22" a="1"/>
  <c r="O3" i="24" a="1"/>
  <c r="O9" i="23" a="1"/>
  <c r="P5" i="36" a="1"/>
  <c r="P8" i="38" a="1"/>
  <c r="P10" i="33" a="1"/>
  <c r="P11" i="23" a="1"/>
  <c r="Q2" i="37" a="1"/>
  <c r="Q10" i="39" a="1"/>
  <c r="O4" i="30" a="1"/>
  <c r="P5" i="28" a="1"/>
  <c r="Q7" i="18" a="1"/>
  <c r="P9" i="22" a="1"/>
  <c r="Q10" i="32" a="1"/>
  <c r="O10" i="33" a="1"/>
  <c r="O11" i="31" a="1"/>
  <c r="O10" i="31" a="1"/>
  <c r="O5" i="15" a="1"/>
  <c r="Q7" i="33" a="1"/>
  <c r="P8" i="37" a="1"/>
  <c r="Q7" i="15" a="1"/>
  <c r="Q2" i="17" a="1"/>
  <c r="P3" i="20" a="1"/>
  <c r="P10" i="39" a="1"/>
  <c r="Q6" i="39" a="1"/>
  <c r="Q3" i="20" a="1"/>
  <c r="O2" i="27" a="1"/>
  <c r="O8" i="37" a="1"/>
  <c r="Q4" i="32" a="1"/>
  <c r="P10" i="37" a="1"/>
  <c r="O9" i="38" a="1"/>
  <c r="P11" i="36" a="1"/>
  <c r="Q10" i="26" a="1"/>
  <c r="O11" i="42" a="1"/>
  <c r="P11" i="39" a="1"/>
  <c r="O11" i="21" a="1"/>
  <c r="O10" i="40" a="1"/>
  <c r="Q9" i="38" a="1"/>
  <c r="P11" i="21" a="1"/>
  <c r="O10" i="22" a="1"/>
  <c r="Q6" i="38" a="1"/>
  <c r="Q3" i="33" a="1"/>
  <c r="O11" i="17" a="1"/>
  <c r="O10" i="35" a="1"/>
  <c r="O2" i="41" a="1"/>
  <c r="O8" i="15" a="1"/>
  <c r="O5" i="22" a="1"/>
  <c r="O9" i="33" a="1"/>
  <c r="P3" i="29" a="1"/>
  <c r="O2" i="20" a="1"/>
  <c r="Q3" i="36" a="1"/>
  <c r="O5" i="36" a="1"/>
  <c r="O5" i="29" a="1"/>
  <c r="O5" i="20" a="1"/>
  <c r="Q6" i="32" a="1"/>
  <c r="O11" i="11" a="1"/>
  <c r="O9" i="27" a="1"/>
  <c r="P5" i="19" a="1"/>
  <c r="Q10" i="30" a="1"/>
  <c r="P10" i="42" a="1"/>
  <c r="P11" i="14" a="1"/>
  <c r="O9" i="26" a="1"/>
  <c r="O8" i="26" a="1"/>
  <c r="P5" i="35" a="1"/>
  <c r="O9" i="37" a="1"/>
  <c r="O2" i="26" a="1"/>
  <c r="Q10" i="41" a="1"/>
  <c r="O8" i="35" a="1"/>
  <c r="Q7" i="34" a="1"/>
  <c r="P9" i="33" a="1"/>
  <c r="Q9" i="39" a="1"/>
  <c r="O10" i="43" a="1"/>
  <c r="O4" i="43" a="1"/>
  <c r="Q9" i="19" a="1"/>
  <c r="Q4" i="27" a="1"/>
  <c r="Q3" i="16" a="1"/>
  <c r="O3" i="17" a="1"/>
  <c r="O2" i="23" a="1"/>
  <c r="O8" i="38" a="1"/>
  <c r="O10" i="38" a="1"/>
  <c r="Q4" i="23" a="1"/>
  <c r="Q3" i="18" a="1"/>
  <c r="Q10" i="29" a="1"/>
  <c r="O4" i="31" a="1"/>
  <c r="P9" i="34" a="1"/>
  <c r="P11" i="19" a="1"/>
  <c r="O2" i="39" a="1"/>
  <c r="P8" i="26" a="1"/>
  <c r="P9" i="23" a="1"/>
  <c r="Q6" i="15" a="1"/>
  <c r="O9" i="15" a="1"/>
  <c r="O8" i="14" a="1"/>
  <c r="Q6" i="29" a="1"/>
  <c r="P3" i="43" a="1"/>
  <c r="O4" i="19" a="1"/>
  <c r="Q10" i="23" a="1"/>
  <c r="O10" i="17" a="1"/>
  <c r="Q4" i="31" a="1"/>
  <c r="Q2" i="20" a="1"/>
  <c r="P11" i="40" a="1"/>
  <c r="Q10" i="15" a="1"/>
  <c r="P11" i="35" a="1"/>
  <c r="Q4" i="42" a="1"/>
  <c r="O11" i="29" a="1"/>
  <c r="Q7" i="40" a="1"/>
  <c r="Q3" i="29" a="1"/>
  <c r="O2" i="15" a="1"/>
  <c r="Q4" i="36" a="1"/>
  <c r="P4" i="28" a="1"/>
  <c r="Q6" i="30" a="1"/>
  <c r="P3" i="24" a="1"/>
  <c r="P3" i="23" a="1"/>
  <c r="P10" i="16" a="1"/>
  <c r="P8" i="39" a="1"/>
  <c r="Q3" i="19" a="1"/>
  <c r="Q2" i="34" a="1"/>
  <c r="P10" i="43" a="1"/>
  <c r="P4" i="43" a="1"/>
  <c r="O8" i="43" a="1"/>
  <c r="Q9" i="32" a="1"/>
  <c r="Q9" i="42" a="1"/>
  <c r="O8" i="32" a="1"/>
  <c r="Q7" i="26" a="1"/>
  <c r="Q6" i="16" a="1"/>
  <c r="O11" i="32" a="1"/>
  <c r="P8" i="42" a="1"/>
  <c r="P3" i="11" a="1"/>
  <c r="O4" i="23" a="1"/>
  <c r="P11" i="20" a="1"/>
  <c r="Q9" i="26" a="1"/>
  <c r="P3" i="38" a="1"/>
  <c r="P11" i="29" a="1"/>
  <c r="P9" i="43" a="1"/>
  <c r="P8" i="30" a="1"/>
  <c r="O2" i="18" a="1"/>
  <c r="Q3" i="28" a="1"/>
  <c r="O4" i="34" a="1"/>
  <c r="P10" i="22" a="1"/>
  <c r="P8" i="40" a="1"/>
  <c r="P10" i="15" a="1"/>
  <c r="O3" i="27" a="1"/>
  <c r="P10" i="28" a="1"/>
  <c r="Q6" i="37" a="1"/>
  <c r="O9" i="43" a="1"/>
  <c r="Q6" i="42" a="1"/>
  <c r="O10" i="36" a="1"/>
  <c r="O5" i="39" a="1"/>
  <c r="Q4" i="14" a="1"/>
  <c r="Q6" i="14" a="1"/>
  <c r="O9" i="14" a="1"/>
  <c r="P11" i="11" a="1"/>
  <c r="P4" i="33" a="1"/>
  <c r="O3" i="38" a="1"/>
  <c r="O2" i="43" a="1"/>
  <c r="O2" i="11" a="1"/>
  <c r="P11" i="28" a="1"/>
  <c r="Q2" i="38" a="1"/>
  <c r="O8" i="28" a="1"/>
  <c r="O3" i="34" a="1"/>
  <c r="Q6" i="41" a="1"/>
  <c r="O4" i="21" a="1"/>
  <c r="O8" i="31" a="1"/>
  <c r="O5" i="42" a="1"/>
  <c r="O10" i="32" a="1"/>
  <c r="P9" i="38" a="1"/>
  <c r="P3" i="18" a="1"/>
  <c r="Q10" i="22" a="1"/>
  <c r="O9" i="31" a="1"/>
  <c r="P9" i="29" a="1"/>
  <c r="P8" i="41" a="1"/>
  <c r="O4" i="18" a="1"/>
  <c r="O4" i="26" a="1"/>
  <c r="Q9" i="18" a="1"/>
  <c r="Q7" i="22" a="1"/>
  <c r="O11" i="41" a="1"/>
  <c r="Q10" i="35" a="1"/>
  <c r="O5" i="27" a="1"/>
  <c r="Q9" i="33" a="1"/>
  <c r="P11" i="15" a="1"/>
  <c r="P8" i="15" a="1"/>
  <c r="O4" i="20" a="1"/>
  <c r="Q9" i="36" a="1"/>
  <c r="O9" i="32" a="1"/>
  <c r="P9" i="20" a="1"/>
  <c r="O2" i="21" a="1"/>
  <c r="O4" i="14" a="1"/>
  <c r="P3" i="17" a="1"/>
  <c r="O4" i="28" a="1"/>
  <c r="Q6" i="23" a="1"/>
  <c r="P4" i="32" a="1"/>
  <c r="O3" i="26" a="1"/>
  <c r="P9" i="18" a="1"/>
  <c r="Q4" i="15" a="1"/>
  <c r="P3" i="33" a="1"/>
  <c r="O10" i="26" a="1"/>
  <c r="Q2" i="33" a="1"/>
  <c r="P5" i="39" a="1"/>
  <c r="P11" i="32" a="1"/>
  <c r="O3" i="36" a="1"/>
  <c r="Q10" i="28" a="1"/>
  <c r="Q4" i="16" a="1"/>
  <c r="Q3" i="31" a="1"/>
  <c r="P8" i="32" a="1"/>
  <c r="O2" i="24" a="1"/>
  <c r="Q9" i="21" a="1"/>
  <c r="Q9" i="29" a="1"/>
  <c r="O10" i="41" a="1"/>
  <c r="O2" i="42" a="1"/>
  <c r="P3" i="36" a="1"/>
  <c r="Q4" i="40" a="1"/>
  <c r="Q9" i="40" a="1"/>
  <c r="P11" i="16" a="1"/>
  <c r="O5" i="16" a="1"/>
  <c r="O8" i="41" a="1"/>
  <c r="P4" i="19" a="1"/>
  <c r="O9" i="11" a="1"/>
  <c r="O8" i="29" a="1"/>
  <c r="O8" i="40" a="1"/>
  <c r="Q7" i="17" a="1"/>
  <c r="Q9" i="34" a="1"/>
  <c r="P11" i="38" a="1"/>
  <c r="Q2" i="35" a="1"/>
  <c r="O5" i="26" a="1"/>
  <c r="O5" i="23" a="1"/>
  <c r="Q6" i="43" a="1"/>
  <c r="Q3" i="11" a="1"/>
  <c r="O11" i="28" a="1"/>
  <c r="O2" i="22" a="1"/>
  <c r="P5" i="43" a="1"/>
  <c r="P8" i="29" a="1"/>
  <c r="O5" i="24" a="1"/>
  <c r="O9" i="21" a="1"/>
  <c r="P5" i="16" a="1"/>
  <c r="O9" i="30" a="1"/>
  <c r="O9" i="28" a="1"/>
  <c r="P8" i="16" a="1"/>
  <c r="P9" i="30" a="1"/>
  <c r="Q10" i="14" a="1"/>
  <c r="Q2" i="23" a="1"/>
  <c r="P4" i="26" a="1"/>
  <c r="O11" i="22" a="1"/>
  <c r="O2" i="34" a="1"/>
  <c r="O9" i="22" a="1"/>
  <c r="P5" i="22" a="1"/>
  <c r="P4" i="31" a="1"/>
  <c r="O2" i="14" a="1"/>
  <c r="O9" i="19" a="1"/>
  <c r="P11" i="43" a="1"/>
  <c r="Q10" i="38" a="1"/>
  <c r="P4" i="17" a="1"/>
  <c r="Q10" i="19" a="1"/>
  <c r="O11" i="33" a="1"/>
  <c r="P8" i="36" a="1"/>
  <c r="O2" i="30" a="1"/>
  <c r="Q9" i="22" a="1"/>
  <c r="Q2" i="30" a="1"/>
  <c r="P8" i="14" a="1"/>
  <c r="O8" i="27" a="1"/>
  <c r="O11" i="38" a="1"/>
  <c r="O3" i="35" a="1"/>
  <c r="Q4" i="26" a="1"/>
  <c r="P11" i="22" a="1"/>
  <c r="O4" i="40" a="1"/>
  <c r="Q3" i="39" a="1"/>
  <c r="O9" i="16" a="1"/>
  <c r="O3" i="23" a="1"/>
  <c r="P4" i="27" a="1"/>
  <c r="P5" i="37" a="1"/>
  <c r="Q7" i="20" a="1"/>
  <c r="P11" i="17" a="1"/>
  <c r="Q7" i="41" a="1"/>
  <c r="P8" i="28" a="1"/>
  <c r="Q4" i="43" a="1"/>
  <c r="Q7" i="37" a="1"/>
  <c r="Q4" i="19" a="1"/>
  <c r="Q4" i="28" a="1"/>
  <c r="P3" i="39" a="1"/>
  <c r="Q7" i="27" a="1"/>
  <c r="Q6" i="28" a="1"/>
  <c r="O5" i="31" a="1"/>
  <c r="Q4" i="39" a="1"/>
  <c r="O9" i="24" a="1"/>
  <c r="P10" i="29" a="1"/>
  <c r="P3" i="41" a="1"/>
  <c r="O11" i="40" a="1"/>
  <c r="Q6" i="26" a="1"/>
  <c r="Q9" i="30" a="1"/>
  <c r="Q3" i="21" a="1"/>
  <c r="O5" i="18" a="1"/>
  <c r="P5" i="38" a="1"/>
  <c r="Q9" i="37" a="1"/>
  <c r="Q6" i="34" a="1"/>
  <c r="P4" i="34" a="1"/>
  <c r="P9" i="36" a="1"/>
  <c r="P10" i="34" a="1"/>
  <c r="Q7" i="19" a="1"/>
  <c r="P11" i="41" a="1"/>
  <c r="P8" i="18" a="1"/>
  <c r="O8" i="33" a="1"/>
  <c r="O10" i="11" a="1"/>
  <c r="Q3" i="34" a="1"/>
  <c r="O9" i="42" a="1"/>
  <c r="O8" i="22" a="1"/>
  <c r="O10" i="29" a="1"/>
  <c r="O11" i="30" a="1"/>
  <c r="O11" i="36" a="1"/>
  <c r="Q10" i="17" a="1"/>
  <c r="P9" i="16" a="1"/>
  <c r="O4" i="42" a="1"/>
  <c r="Q7" i="11" a="1"/>
  <c r="O4" i="38" a="1"/>
  <c r="P10" i="14" a="1"/>
  <c r="Q4" i="35" a="1"/>
  <c r="O10" i="18" a="1"/>
  <c r="P8" i="43" a="1"/>
  <c r="Q4" i="30" a="1"/>
  <c r="O3" i="32" a="1"/>
  <c r="Q2" i="21" a="1"/>
  <c r="Q6" i="19" a="1"/>
  <c r="P9" i="32" a="1"/>
  <c r="P8" i="11" a="1"/>
  <c r="O11" i="16" a="1"/>
  <c r="Q4" i="34" a="1"/>
  <c r="O4" i="22" a="1"/>
  <c r="Q6" i="40" a="1"/>
  <c r="O11" i="26" a="1"/>
  <c r="Q2" i="31" a="1"/>
  <c r="O8" i="11" a="1"/>
  <c r="O2" i="32" a="1"/>
  <c r="O9" i="18" a="1"/>
  <c r="O10" i="42" a="1"/>
  <c r="P4" i="16" a="1"/>
  <c r="O8" i="34" a="1"/>
  <c r="Q6" i="24" a="1"/>
  <c r="Q10" i="34" a="1"/>
  <c r="P8" i="35" a="1"/>
  <c r="Q6" i="18" a="1"/>
  <c r="Q9" i="24" a="1"/>
  <c r="Q10" i="24" a="1"/>
  <c r="P10" i="11" a="1"/>
  <c r="O3" i="30" a="1"/>
  <c r="P8" i="19" a="1"/>
  <c r="Q9" i="31" a="1"/>
  <c r="O2" i="17" a="1"/>
  <c r="O11" i="27" a="1"/>
  <c r="Q2" i="42" a="1"/>
  <c r="O11" i="43" a="1"/>
  <c r="O3" i="19" a="1"/>
  <c r="P5" i="30" a="1"/>
  <c r="O2" i="19" a="1"/>
  <c r="O5" i="19" a="1"/>
  <c r="Q2" i="26" a="1"/>
  <c r="O3" i="29" a="1"/>
  <c r="P8" i="27" a="1"/>
  <c r="O10" i="27" a="1"/>
  <c r="O9" i="29" a="1"/>
  <c r="Q10" i="18" a="1"/>
  <c r="Q2" i="19" a="1"/>
  <c r="P9" i="40" a="1"/>
  <c r="Q10" i="42" a="1"/>
  <c r="Q4" i="38" a="1"/>
  <c r="P11" i="37" a="1"/>
  <c r="Q7" i="43" a="1"/>
  <c r="P5" i="17" a="1"/>
  <c r="Q7" i="36" a="1"/>
  <c r="Q10" i="36" a="1"/>
  <c r="Q6" i="33" a="1"/>
  <c r="O4" i="39" a="1"/>
  <c r="P8" i="23" a="1"/>
  <c r="P10" i="40" a="1"/>
  <c r="Q4" i="20" a="1"/>
  <c r="P11" i="33" a="1"/>
  <c r="P9" i="39" a="1"/>
  <c r="Q4" i="17" a="1"/>
  <c r="O2" i="16" a="1"/>
  <c r="Q7" i="42" a="1"/>
  <c r="O4" i="33" a="1"/>
  <c r="P9" i="26" a="1"/>
  <c r="O10" i="14" a="1"/>
  <c r="P8" i="20" a="1"/>
  <c r="Q6" i="36" a="1"/>
  <c r="P9" i="27" a="1"/>
  <c r="O11" i="19" a="1"/>
  <c r="P3" i="32" a="1"/>
  <c r="Q6" i="11" a="1"/>
  <c r="O3" i="14" a="1"/>
  <c r="O10" i="23" a="1"/>
  <c r="O8" i="20" a="1"/>
  <c r="P4" i="18" a="1"/>
  <c r="O10" i="30" a="1"/>
  <c r="P5" i="15" a="1"/>
  <c r="Q2" i="24" a="1"/>
  <c r="P10" i="24" a="1"/>
  <c r="P5" i="29" a="1"/>
  <c r="Q3" i="42" a="1"/>
  <c r="P8" i="17" a="1"/>
  <c r="Q7" i="31" a="1"/>
  <c r="O11" i="35" a="1"/>
  <c r="Q4" i="41" a="1"/>
  <c r="P4" i="22" a="1"/>
  <c r="O4" i="32" a="1"/>
  <c r="O9" i="35" a="1"/>
  <c r="P11" i="24" a="1"/>
  <c r="P9" i="21" a="1"/>
  <c r="O11" i="34" a="1"/>
  <c r="O5" i="28" a="1"/>
  <c r="O5" i="30" a="1"/>
  <c r="P9" i="35" a="1"/>
  <c r="O4" i="41" a="1"/>
  <c r="P9" i="28" a="1"/>
  <c r="O9" i="39" a="1"/>
  <c r="P8" i="33" a="1"/>
  <c r="O10" i="15" a="1"/>
  <c r="P8" i="21" a="1"/>
  <c r="P4" i="11" a="1"/>
  <c r="P10" i="36" a="1"/>
  <c r="Q6" i="17" a="1"/>
  <c r="O5" i="11" a="1"/>
  <c r="O3" i="33" a="1"/>
  <c r="Q9" i="20" a="1"/>
  <c r="P4" i="37" a="1"/>
  <c r="O8" i="36" a="1"/>
  <c r="P4" i="14" a="1"/>
  <c r="Q9" i="16" a="1"/>
  <c r="Q4" i="37" a="1"/>
  <c r="Q2" i="11" a="1"/>
  <c r="Q2" i="14" a="1"/>
  <c r="Q3" i="23" a="1"/>
  <c r="O2" i="37" a="1"/>
  <c r="Q2" i="32" a="1"/>
  <c r="P10" i="35" a="1"/>
  <c r="Q2" i="36" a="1"/>
  <c r="Q3" i="27" a="1"/>
  <c r="O11" i="23" a="1"/>
  <c r="Q9" i="17" a="1"/>
  <c r="Q3" i="38" a="1"/>
  <c r="O8" i="24" a="1"/>
  <c r="P3" i="26" a="1"/>
  <c r="O3" i="28" a="1"/>
  <c r="Q6" i="19" l="1"/>
  <c r="Q6" i="35"/>
  <c r="F5" i="35" s="1"/>
  <c r="Q6" i="26"/>
  <c r="Q6" i="43"/>
  <c r="Q6" i="34"/>
  <c r="Q6" i="15"/>
  <c r="F5" i="15" s="1"/>
  <c r="Q6" i="42"/>
  <c r="Q6" i="33"/>
  <c r="Q6" i="14"/>
  <c r="F5" i="14" s="1"/>
  <c r="Q6" i="41"/>
  <c r="Q6" i="18"/>
  <c r="Q6" i="24"/>
  <c r="Q6" i="40"/>
  <c r="Q6" i="32"/>
  <c r="Q6" i="23"/>
  <c r="Q6" i="16"/>
  <c r="F5" i="16" s="1"/>
  <c r="Q6" i="31"/>
  <c r="Q6" i="22"/>
  <c r="Q6" i="39"/>
  <c r="Q6" i="30"/>
  <c r="Q6" i="21"/>
  <c r="F5" i="21" s="1"/>
  <c r="Q6" i="38"/>
  <c r="Q6" i="29"/>
  <c r="Q6" i="11"/>
  <c r="Q6" i="37"/>
  <c r="Q6" i="28"/>
  <c r="Q6" i="17"/>
  <c r="Q6" i="36"/>
  <c r="Q6" i="27"/>
  <c r="F5" i="27" s="1"/>
  <c r="Q6" i="20"/>
  <c r="F5" i="20" s="1"/>
  <c r="P10" i="42"/>
  <c r="O4" i="41"/>
  <c r="P10" i="40"/>
  <c r="O4" i="16"/>
  <c r="O10" i="16"/>
  <c r="O3" i="38"/>
  <c r="O10" i="38"/>
  <c r="O2" i="35"/>
  <c r="P9" i="34"/>
  <c r="Q3" i="38"/>
  <c r="P10" i="38"/>
  <c r="O8" i="37"/>
  <c r="Q10" i="35"/>
  <c r="P10" i="34"/>
  <c r="Q2" i="43"/>
  <c r="O9" i="43"/>
  <c r="Q2" i="42"/>
  <c r="Q10" i="42"/>
  <c r="P4" i="41"/>
  <c r="O9" i="41"/>
  <c r="Q2" i="40"/>
  <c r="Q10" i="40"/>
  <c r="Q4" i="16"/>
  <c r="P10" i="16"/>
  <c r="O3" i="20"/>
  <c r="O11" i="20"/>
  <c r="Q4" i="43"/>
  <c r="P9" i="43"/>
  <c r="O3" i="42"/>
  <c r="O11" i="42"/>
  <c r="Q4" i="41"/>
  <c r="P9" i="41"/>
  <c r="O3" i="40"/>
  <c r="O11" i="40"/>
  <c r="P5" i="16"/>
  <c r="O11" i="16"/>
  <c r="O4" i="38"/>
  <c r="O11" i="38"/>
  <c r="O9" i="37"/>
  <c r="P11" i="35"/>
  <c r="Q10" i="33"/>
  <c r="P3" i="32"/>
  <c r="P5" i="43"/>
  <c r="O10" i="43"/>
  <c r="Q3" i="42"/>
  <c r="P5" i="41"/>
  <c r="O10" i="41"/>
  <c r="Q3" i="40"/>
  <c r="Q4" i="38"/>
  <c r="O2" i="37"/>
  <c r="P9" i="37"/>
  <c r="O4" i="35"/>
  <c r="P11" i="33"/>
  <c r="O4" i="20"/>
  <c r="Q10" i="43"/>
  <c r="P4" i="42"/>
  <c r="P10" i="20"/>
  <c r="O4" i="43"/>
  <c r="Q2" i="20"/>
  <c r="Q10" i="20"/>
  <c r="P4" i="43"/>
  <c r="Q3" i="20"/>
  <c r="P8" i="20"/>
  <c r="O2" i="43"/>
  <c r="P8" i="42"/>
  <c r="O2" i="41"/>
  <c r="P8" i="40"/>
  <c r="O2" i="16"/>
  <c r="P9" i="39"/>
  <c r="P5" i="38"/>
  <c r="P4" i="35"/>
  <c r="O3" i="33"/>
  <c r="P10" i="41"/>
  <c r="O4" i="40"/>
  <c r="O3" i="39"/>
  <c r="O10" i="39"/>
  <c r="P8" i="36"/>
  <c r="O5" i="35"/>
  <c r="P4" i="34"/>
  <c r="P3" i="33"/>
  <c r="O4" i="37"/>
  <c r="Q4" i="18"/>
  <c r="Q4" i="34"/>
  <c r="Q4" i="20"/>
  <c r="P9" i="20"/>
  <c r="O3" i="43"/>
  <c r="O11" i="43"/>
  <c r="Q4" i="42"/>
  <c r="P9" i="42"/>
  <c r="O3" i="41"/>
  <c r="O11" i="41"/>
  <c r="Q4" i="40"/>
  <c r="P9" i="40"/>
  <c r="O3" i="16"/>
  <c r="P8" i="16"/>
  <c r="O4" i="39"/>
  <c r="O11" i="39"/>
  <c r="P4" i="37"/>
  <c r="O9" i="20"/>
  <c r="Q10" i="41"/>
  <c r="P4" i="40"/>
  <c r="O9" i="40"/>
  <c r="Q2" i="16"/>
  <c r="Q3" i="39"/>
  <c r="P10" i="39"/>
  <c r="P5" i="20"/>
  <c r="O10" i="20"/>
  <c r="Q3" i="43"/>
  <c r="P5" i="42"/>
  <c r="O10" i="42"/>
  <c r="Q3" i="41"/>
  <c r="P5" i="40"/>
  <c r="O10" i="40"/>
  <c r="Q3" i="16"/>
  <c r="Q4" i="39"/>
  <c r="O5" i="37"/>
  <c r="O3" i="36"/>
  <c r="P10" i="36"/>
  <c r="O8" i="35"/>
  <c r="Q7" i="34"/>
  <c r="O8" i="18"/>
  <c r="Q4" i="31"/>
  <c r="P10" i="43"/>
  <c r="O4" i="42"/>
  <c r="P4" i="20"/>
  <c r="O9" i="42"/>
  <c r="Q2" i="41"/>
  <c r="O2" i="20"/>
  <c r="P8" i="43"/>
  <c r="O2" i="42"/>
  <c r="P8" i="41"/>
  <c r="O2" i="40"/>
  <c r="P9" i="16"/>
  <c r="P5" i="39"/>
  <c r="P9" i="38"/>
  <c r="P3" i="36"/>
  <c r="O11" i="36"/>
  <c r="O8" i="34"/>
  <c r="P9" i="18"/>
  <c r="O8" i="31"/>
  <c r="Q10" i="32"/>
  <c r="P9" i="31"/>
  <c r="Q7" i="20"/>
  <c r="O8" i="20"/>
  <c r="O8" i="43"/>
  <c r="O8" i="42"/>
  <c r="O8" i="41"/>
  <c r="O8" i="40"/>
  <c r="O8" i="16"/>
  <c r="O8" i="39"/>
  <c r="O8" i="38"/>
  <c r="Q10" i="37"/>
  <c r="Q4" i="36"/>
  <c r="Q7" i="36"/>
  <c r="Q9" i="36"/>
  <c r="O9" i="35"/>
  <c r="O4" i="34"/>
  <c r="O5" i="33"/>
  <c r="O9" i="33"/>
  <c r="O4" i="18"/>
  <c r="O5" i="32"/>
  <c r="O9" i="32"/>
  <c r="O4" i="31"/>
  <c r="O5" i="30"/>
  <c r="O9" i="30"/>
  <c r="P10" i="29"/>
  <c r="O4" i="28"/>
  <c r="Q2" i="27"/>
  <c r="Q7" i="27"/>
  <c r="P4" i="18"/>
  <c r="Q7" i="18"/>
  <c r="P10" i="18"/>
  <c r="O3" i="32"/>
  <c r="P11" i="32"/>
  <c r="P4" i="31"/>
  <c r="Q7" i="31"/>
  <c r="P10" i="31"/>
  <c r="O3" i="30"/>
  <c r="Q2" i="29"/>
  <c r="Q10" i="29"/>
  <c r="P4" i="28"/>
  <c r="O9" i="28"/>
  <c r="O4" i="26"/>
  <c r="O2" i="39"/>
  <c r="P8" i="39"/>
  <c r="O2" i="38"/>
  <c r="P8" i="38"/>
  <c r="O11" i="37"/>
  <c r="O5" i="36"/>
  <c r="O8" i="36"/>
  <c r="P9" i="35"/>
  <c r="Q10" i="34"/>
  <c r="P9" i="33"/>
  <c r="Q10" i="18"/>
  <c r="P9" i="32"/>
  <c r="Q10" i="31"/>
  <c r="P9" i="30"/>
  <c r="O9" i="27"/>
  <c r="P4" i="26"/>
  <c r="P3" i="30"/>
  <c r="O3" i="29"/>
  <c r="O11" i="29"/>
  <c r="Q4" i="28"/>
  <c r="P9" i="28"/>
  <c r="O4" i="27"/>
  <c r="Q2" i="37"/>
  <c r="P11" i="37"/>
  <c r="Q2" i="35"/>
  <c r="B16" i="35" s="1"/>
  <c r="B17" i="35" s="1"/>
  <c r="B12" i="35" s="1"/>
  <c r="B18" i="35" s="1"/>
  <c r="Q9" i="35"/>
  <c r="Q2" i="34"/>
  <c r="O11" i="34"/>
  <c r="Q9" i="33"/>
  <c r="Q2" i="18"/>
  <c r="O11" i="18"/>
  <c r="Q9" i="32"/>
  <c r="Q2" i="31"/>
  <c r="O11" i="31"/>
  <c r="Q7" i="29"/>
  <c r="P4" i="27"/>
  <c r="O9" i="38"/>
  <c r="Q10" i="36"/>
  <c r="Q4" i="35"/>
  <c r="Q7" i="35"/>
  <c r="O5" i="34"/>
  <c r="O9" i="34"/>
  <c r="O4" i="33"/>
  <c r="O5" i="18"/>
  <c r="O9" i="18"/>
  <c r="O4" i="32"/>
  <c r="O5" i="31"/>
  <c r="O9" i="31"/>
  <c r="O4" i="30"/>
  <c r="P10" i="30"/>
  <c r="O4" i="29"/>
  <c r="P10" i="28"/>
  <c r="P10" i="27"/>
  <c r="P4" i="16"/>
  <c r="O9" i="16"/>
  <c r="Q10" i="16"/>
  <c r="Q2" i="39"/>
  <c r="P4" i="39"/>
  <c r="O9" i="39"/>
  <c r="Q10" i="39"/>
  <c r="Q2" i="38"/>
  <c r="P4" i="38"/>
  <c r="Q10" i="38"/>
  <c r="Q4" i="37"/>
  <c r="Q7" i="37"/>
  <c r="Q9" i="37"/>
  <c r="O3" i="37"/>
  <c r="O2" i="36"/>
  <c r="O4" i="36"/>
  <c r="O9" i="36"/>
  <c r="O3" i="35"/>
  <c r="P10" i="35"/>
  <c r="O3" i="34"/>
  <c r="P11" i="34"/>
  <c r="P4" i="33"/>
  <c r="Q7" i="33"/>
  <c r="P10" i="33"/>
  <c r="O3" i="18"/>
  <c r="P11" i="18"/>
  <c r="P4" i="32"/>
  <c r="Q7" i="32"/>
  <c r="P10" i="32"/>
  <c r="O3" i="31"/>
  <c r="P11" i="31"/>
  <c r="P4" i="30"/>
  <c r="Q7" i="30"/>
  <c r="Q10" i="30"/>
  <c r="P4" i="29"/>
  <c r="O9" i="29"/>
  <c r="Q2" i="28"/>
  <c r="Q10" i="28"/>
  <c r="Q10" i="27"/>
  <c r="Q7" i="43"/>
  <c r="Q7" i="42"/>
  <c r="Q7" i="41"/>
  <c r="Q7" i="40"/>
  <c r="Q7" i="16"/>
  <c r="Q7" i="39"/>
  <c r="Q7" i="38"/>
  <c r="P3" i="37"/>
  <c r="P8" i="37"/>
  <c r="P10" i="37"/>
  <c r="P4" i="36"/>
  <c r="P9" i="36"/>
  <c r="P3" i="35"/>
  <c r="P3" i="34"/>
  <c r="Q4" i="33"/>
  <c r="O8" i="33"/>
  <c r="P3" i="18"/>
  <c r="Q4" i="32"/>
  <c r="O8" i="32"/>
  <c r="P3" i="31"/>
  <c r="Q4" i="30"/>
  <c r="O8" i="30"/>
  <c r="O11" i="30"/>
  <c r="Q4" i="29"/>
  <c r="P9" i="29"/>
  <c r="O3" i="28"/>
  <c r="O9" i="26"/>
  <c r="P3" i="20"/>
  <c r="O5" i="20"/>
  <c r="Q9" i="20"/>
  <c r="P11" i="20"/>
  <c r="P3" i="43"/>
  <c r="O5" i="43"/>
  <c r="Q9" i="43"/>
  <c r="P11" i="43"/>
  <c r="P3" i="42"/>
  <c r="O5" i="42"/>
  <c r="Q9" i="42"/>
  <c r="P11" i="42"/>
  <c r="P3" i="41"/>
  <c r="O5" i="41"/>
  <c r="Q9" i="41"/>
  <c r="P11" i="41"/>
  <c r="P3" i="40"/>
  <c r="O5" i="40"/>
  <c r="Q9" i="40"/>
  <c r="P11" i="40"/>
  <c r="P3" i="16"/>
  <c r="O5" i="16"/>
  <c r="Q9" i="16"/>
  <c r="P11" i="16"/>
  <c r="P3" i="39"/>
  <c r="O5" i="39"/>
  <c r="Q9" i="39"/>
  <c r="P11" i="39"/>
  <c r="P3" i="38"/>
  <c r="O5" i="38"/>
  <c r="Q9" i="38"/>
  <c r="P11" i="38"/>
  <c r="Q2" i="36"/>
  <c r="P11" i="36"/>
  <c r="O11" i="35"/>
  <c r="Q9" i="34"/>
  <c r="Q2" i="33"/>
  <c r="O11" i="33"/>
  <c r="Q9" i="18"/>
  <c r="Q2" i="32"/>
  <c r="O11" i="32"/>
  <c r="Q9" i="31"/>
  <c r="Q2" i="30"/>
  <c r="Q7" i="28"/>
  <c r="Q2" i="26"/>
  <c r="P8" i="35"/>
  <c r="O2" i="34"/>
  <c r="P8" i="34"/>
  <c r="O2" i="33"/>
  <c r="P8" i="33"/>
  <c r="O2" i="18"/>
  <c r="P8" i="18"/>
  <c r="O2" i="32"/>
  <c r="P8" i="32"/>
  <c r="O2" i="31"/>
  <c r="P8" i="31"/>
  <c r="O2" i="30"/>
  <c r="P8" i="30"/>
  <c r="O2" i="29"/>
  <c r="P8" i="29"/>
  <c r="O2" i="28"/>
  <c r="P8" i="28"/>
  <c r="O2" i="27"/>
  <c r="P8" i="27"/>
  <c r="O2" i="26"/>
  <c r="P8" i="26"/>
  <c r="O2" i="15"/>
  <c r="P8" i="15"/>
  <c r="O2" i="14"/>
  <c r="P8" i="14"/>
  <c r="O2" i="24"/>
  <c r="P8" i="24"/>
  <c r="O2" i="23"/>
  <c r="P8" i="23"/>
  <c r="O2" i="22"/>
  <c r="P8" i="22"/>
  <c r="O2" i="21"/>
  <c r="P8" i="21"/>
  <c r="O2" i="11"/>
  <c r="P8" i="11"/>
  <c r="O2" i="17"/>
  <c r="P8" i="17"/>
  <c r="P10" i="26"/>
  <c r="O4" i="15"/>
  <c r="P10" i="15"/>
  <c r="O4" i="14"/>
  <c r="P10" i="14"/>
  <c r="O4" i="24"/>
  <c r="P10" i="24"/>
  <c r="O4" i="23"/>
  <c r="P10" i="23"/>
  <c r="O4" i="22"/>
  <c r="P10" i="22"/>
  <c r="O4" i="21"/>
  <c r="P10" i="21"/>
  <c r="O4" i="11"/>
  <c r="P10" i="11"/>
  <c r="O4" i="17"/>
  <c r="P10" i="17"/>
  <c r="Q10" i="26"/>
  <c r="Q2" i="15"/>
  <c r="B16" i="15" s="1"/>
  <c r="B17" i="15" s="1"/>
  <c r="B12" i="15" s="1"/>
  <c r="B18" i="15" s="1"/>
  <c r="P4" i="15"/>
  <c r="O9" i="15"/>
  <c r="Q10" i="15"/>
  <c r="Q2" i="14"/>
  <c r="P4" i="14"/>
  <c r="O9" i="14"/>
  <c r="Q10" i="14"/>
  <c r="Q2" i="24"/>
  <c r="P4" i="24"/>
  <c r="O9" i="24"/>
  <c r="Q10" i="24"/>
  <c r="Q2" i="23"/>
  <c r="P4" i="23"/>
  <c r="O9" i="23"/>
  <c r="Q10" i="23"/>
  <c r="Q2" i="22"/>
  <c r="P4" i="22"/>
  <c r="O9" i="22"/>
  <c r="Q10" i="22"/>
  <c r="Q2" i="21"/>
  <c r="P4" i="21"/>
  <c r="O9" i="21"/>
  <c r="Q10" i="21"/>
  <c r="Q2" i="11"/>
  <c r="P4" i="11"/>
  <c r="O9" i="11"/>
  <c r="Q10" i="11"/>
  <c r="Q2" i="17"/>
  <c r="P4" i="17"/>
  <c r="O9" i="17"/>
  <c r="Q10" i="17"/>
  <c r="O11" i="28"/>
  <c r="O3" i="27"/>
  <c r="Q4" i="27"/>
  <c r="P9" i="27"/>
  <c r="O11" i="27"/>
  <c r="O3" i="26"/>
  <c r="Q4" i="26"/>
  <c r="P9" i="26"/>
  <c r="O11" i="26"/>
  <c r="O3" i="15"/>
  <c r="Q4" i="15"/>
  <c r="P9" i="15"/>
  <c r="O11" i="15"/>
  <c r="O3" i="14"/>
  <c r="Q4" i="14"/>
  <c r="P9" i="14"/>
  <c r="O11" i="14"/>
  <c r="O3" i="24"/>
  <c r="Q4" i="24"/>
  <c r="P9" i="24"/>
  <c r="O11" i="24"/>
  <c r="O3" i="23"/>
  <c r="Q4" i="23"/>
  <c r="P9" i="23"/>
  <c r="O11" i="23"/>
  <c r="O3" i="22"/>
  <c r="Q4" i="22"/>
  <c r="P9" i="22"/>
  <c r="O11" i="22"/>
  <c r="O3" i="21"/>
  <c r="Q4" i="21"/>
  <c r="P9" i="21"/>
  <c r="O11" i="21"/>
  <c r="O3" i="11"/>
  <c r="Q4" i="11"/>
  <c r="P9" i="11"/>
  <c r="O11" i="11"/>
  <c r="O3" i="17"/>
  <c r="Q4" i="17"/>
  <c r="P9" i="17"/>
  <c r="O11" i="17"/>
  <c r="Q7" i="26"/>
  <c r="Q7" i="15"/>
  <c r="Q7" i="14"/>
  <c r="Q7" i="24"/>
  <c r="Q7" i="23"/>
  <c r="Q7" i="22"/>
  <c r="Q7" i="21"/>
  <c r="Q7" i="11"/>
  <c r="Q7" i="17"/>
  <c r="Q9" i="30"/>
  <c r="P11" i="30"/>
  <c r="P3" i="29"/>
  <c r="O5" i="29"/>
  <c r="Q9" i="29"/>
  <c r="P11" i="29"/>
  <c r="P3" i="28"/>
  <c r="O5" i="28"/>
  <c r="Q9" i="28"/>
  <c r="P11" i="28"/>
  <c r="P3" i="27"/>
  <c r="O5" i="27"/>
  <c r="Q9" i="27"/>
  <c r="P11" i="27"/>
  <c r="P3" i="26"/>
  <c r="O5" i="26"/>
  <c r="Q9" i="26"/>
  <c r="P11" i="26"/>
  <c r="P3" i="15"/>
  <c r="O5" i="15"/>
  <c r="Q9" i="15"/>
  <c r="P11" i="15"/>
  <c r="P3" i="14"/>
  <c r="O5" i="14"/>
  <c r="Q9" i="14"/>
  <c r="P11" i="14"/>
  <c r="P3" i="24"/>
  <c r="O5" i="24"/>
  <c r="Q9" i="24"/>
  <c r="P11" i="24"/>
  <c r="P3" i="23"/>
  <c r="O5" i="23"/>
  <c r="Q9" i="23"/>
  <c r="P11" i="23"/>
  <c r="P3" i="22"/>
  <c r="O5" i="22"/>
  <c r="Q9" i="22"/>
  <c r="P11" i="22"/>
  <c r="P3" i="21"/>
  <c r="O5" i="21"/>
  <c r="Q9" i="21"/>
  <c r="P11" i="21"/>
  <c r="P3" i="11"/>
  <c r="O5" i="11"/>
  <c r="Q9" i="11"/>
  <c r="P11" i="11"/>
  <c r="P3" i="17"/>
  <c r="O5" i="17"/>
  <c r="Q9" i="17"/>
  <c r="P11" i="17"/>
  <c r="O8" i="29"/>
  <c r="O8" i="28"/>
  <c r="O8" i="27"/>
  <c r="O8" i="26"/>
  <c r="O8" i="15"/>
  <c r="O8" i="14"/>
  <c r="O8" i="24"/>
  <c r="O8" i="23"/>
  <c r="O8" i="22"/>
  <c r="O8" i="21"/>
  <c r="O8" i="11"/>
  <c r="O8" i="17"/>
  <c r="Q3" i="37"/>
  <c r="P5" i="37"/>
  <c r="O10" i="37"/>
  <c r="Q3" i="36"/>
  <c r="P5" i="36"/>
  <c r="O10" i="36"/>
  <c r="Q3" i="35"/>
  <c r="P5" i="35"/>
  <c r="O10" i="35"/>
  <c r="Q3" i="34"/>
  <c r="P5" i="34"/>
  <c r="O10" i="34"/>
  <c r="Q3" i="33"/>
  <c r="P5" i="33"/>
  <c r="O10" i="33"/>
  <c r="Q3" i="18"/>
  <c r="P5" i="18"/>
  <c r="O10" i="18"/>
  <c r="Q3" i="32"/>
  <c r="P5" i="32"/>
  <c r="O10" i="32"/>
  <c r="Q3" i="31"/>
  <c r="P5" i="31"/>
  <c r="O10" i="31"/>
  <c r="Q3" i="30"/>
  <c r="P5" i="30"/>
  <c r="O10" i="30"/>
  <c r="Q3" i="29"/>
  <c r="P5" i="29"/>
  <c r="O10" i="29"/>
  <c r="Q3" i="28"/>
  <c r="P5" i="28"/>
  <c r="O10" i="28"/>
  <c r="Q3" i="27"/>
  <c r="P5" i="27"/>
  <c r="O10" i="27"/>
  <c r="Q3" i="26"/>
  <c r="P5" i="26"/>
  <c r="O10" i="26"/>
  <c r="Q3" i="15"/>
  <c r="P5" i="15"/>
  <c r="O10" i="15"/>
  <c r="Q3" i="14"/>
  <c r="P5" i="14"/>
  <c r="O10" i="14"/>
  <c r="Q3" i="24"/>
  <c r="P5" i="24"/>
  <c r="O10" i="24"/>
  <c r="Q3" i="23"/>
  <c r="P5" i="23"/>
  <c r="O10" i="23"/>
  <c r="Q3" i="22"/>
  <c r="P5" i="22"/>
  <c r="O10" i="22"/>
  <c r="Q3" i="21"/>
  <c r="P5" i="21"/>
  <c r="O10" i="21"/>
  <c r="Q3" i="11"/>
  <c r="P5" i="11"/>
  <c r="O10" i="11"/>
  <c r="Q3" i="17"/>
  <c r="P5" i="17"/>
  <c r="O10" i="17"/>
  <c r="P11" i="19"/>
  <c r="O11" i="19"/>
  <c r="P10" i="19"/>
  <c r="O10" i="19"/>
  <c r="P9" i="19"/>
  <c r="O9" i="19"/>
  <c r="Q10" i="19"/>
  <c r="P8" i="19"/>
  <c r="O8" i="19"/>
  <c r="P5" i="19"/>
  <c r="O5" i="19"/>
  <c r="P4" i="19"/>
  <c r="O4" i="19"/>
  <c r="P3" i="19"/>
  <c r="O3" i="19"/>
  <c r="O2" i="19"/>
  <c r="Q9" i="19"/>
  <c r="Q7" i="19"/>
  <c r="Q4" i="19"/>
  <c r="Q3" i="19"/>
  <c r="Q2" i="19"/>
  <c r="H7" i="15" l="1"/>
  <c r="C2" i="15"/>
  <c r="C17" i="15" s="1"/>
  <c r="C12" i="15" s="1"/>
  <c r="C18" i="15" s="1"/>
  <c r="K10" i="15"/>
  <c r="J8" i="15"/>
  <c r="J17" i="15" s="1"/>
  <c r="J13" i="15" s="1"/>
  <c r="F3" i="15"/>
  <c r="F17" i="15" s="1"/>
  <c r="F12" i="15" s="1"/>
  <c r="F18" i="15" s="1"/>
  <c r="H6" i="15"/>
  <c r="K9" i="15"/>
  <c r="I8" i="15"/>
  <c r="I17" i="15" s="1"/>
  <c r="I13" i="15" s="1"/>
  <c r="G4" i="15"/>
  <c r="D2" i="15"/>
  <c r="D17" i="15" s="1"/>
  <c r="D12" i="15" s="1"/>
  <c r="D18" i="15" s="1"/>
  <c r="K9" i="35"/>
  <c r="I8" i="35"/>
  <c r="I17" i="35" s="1"/>
  <c r="I13" i="35" s="1"/>
  <c r="C2" i="35"/>
  <c r="C17" i="35" s="1"/>
  <c r="C12" i="35" s="1"/>
  <c r="C18" i="35" s="1"/>
  <c r="H7" i="35"/>
  <c r="K10" i="35"/>
  <c r="J8" i="35"/>
  <c r="J17" i="35" s="1"/>
  <c r="J13" i="35" s="1"/>
  <c r="D2" i="35"/>
  <c r="D17" i="35" s="1"/>
  <c r="D12" i="35" s="1"/>
  <c r="D18" i="35" s="1"/>
  <c r="G4" i="35"/>
  <c r="F3" i="35"/>
  <c r="F17" i="35" s="1"/>
  <c r="F12" i="35" s="1"/>
  <c r="F18" i="35" s="1"/>
  <c r="H6" i="35"/>
  <c r="F5" i="11"/>
  <c r="F5" i="36"/>
  <c r="F5" i="39"/>
  <c r="F3" i="39" s="1"/>
  <c r="G3" i="39" s="1"/>
  <c r="F5" i="26"/>
  <c r="F5" i="37"/>
  <c r="F5" i="29"/>
  <c r="F5" i="34"/>
  <c r="F5" i="40"/>
  <c r="F5" i="19"/>
  <c r="F5" i="17"/>
  <c r="F5" i="28"/>
  <c r="F5" i="41"/>
  <c r="F5" i="42"/>
  <c r="F5" i="30"/>
  <c r="F5" i="43"/>
  <c r="F5" i="22"/>
  <c r="F5" i="31"/>
  <c r="F5" i="23"/>
  <c r="F5" i="32"/>
  <c r="F5" i="24"/>
  <c r="F5" i="18"/>
  <c r="F5" i="33"/>
  <c r="F5" i="38"/>
  <c r="G4" i="39"/>
  <c r="G4" i="18"/>
  <c r="Q8" i="17"/>
  <c r="Q8" i="23"/>
  <c r="Q8" i="32"/>
  <c r="Q8" i="15"/>
  <c r="Q8" i="18"/>
  <c r="Q8" i="14"/>
  <c r="Q8" i="36"/>
  <c r="Q8" i="39"/>
  <c r="Q8" i="34"/>
  <c r="Q8" i="26"/>
  <c r="Q8" i="16"/>
  <c r="Q8" i="37"/>
  <c r="Q8" i="27"/>
  <c r="Q8" i="40"/>
  <c r="Q8" i="41"/>
  <c r="Q8" i="11"/>
  <c r="Q8" i="29"/>
  <c r="Q8" i="42"/>
  <c r="Q8" i="21"/>
  <c r="Q8" i="30"/>
  <c r="Q8" i="43"/>
  <c r="Q8" i="28"/>
  <c r="Q8" i="22"/>
  <c r="Q8" i="31"/>
  <c r="Q8" i="20"/>
  <c r="Q8" i="35"/>
  <c r="Q8" i="24"/>
  <c r="Q8" i="33"/>
  <c r="Q8" i="38"/>
  <c r="H17" i="15" l="1"/>
  <c r="H12" i="15" s="1"/>
  <c r="H18" i="15" s="1"/>
  <c r="K17" i="15"/>
  <c r="G3" i="15"/>
  <c r="G5" i="15" s="1"/>
  <c r="G17" i="15" s="1"/>
  <c r="G12" i="15" s="1"/>
  <c r="G18" i="15" s="1"/>
  <c r="H17" i="35"/>
  <c r="H12" i="35" s="1"/>
  <c r="H18" i="35" s="1"/>
  <c r="G3" i="35"/>
  <c r="K17" i="35"/>
  <c r="I18" i="41"/>
  <c r="J18" i="41" s="1"/>
  <c r="I18" i="37"/>
  <c r="I18" i="14"/>
  <c r="J18" i="14" s="1"/>
  <c r="I18" i="34"/>
  <c r="J18" i="34" s="1"/>
  <c r="G5" i="39"/>
  <c r="L2" i="35"/>
  <c r="P2" i="35" s="1"/>
  <c r="G5" i="35" l="1"/>
  <c r="G17" i="35" s="1"/>
  <c r="G12" i="35" s="1"/>
  <c r="G18" i="35" s="1"/>
  <c r="N2" i="35"/>
  <c r="R2" i="35" s="1"/>
  <c r="L6" i="35" l="1"/>
  <c r="N6" i="35" s="1"/>
  <c r="R6" i="35" l="1"/>
  <c r="L7" i="35" l="1"/>
  <c r="L3" i="35" l="1"/>
  <c r="N7" i="35"/>
  <c r="R7" i="35" s="1"/>
  <c r="N3" i="35" l="1"/>
  <c r="R3" i="35" s="1"/>
  <c r="L9" i="35" l="1"/>
  <c r="N9" i="35" s="1"/>
  <c r="R9" i="35" l="1"/>
  <c r="L10" i="35" l="1"/>
  <c r="N10" i="35" s="1"/>
  <c r="R10" i="35" s="1"/>
  <c r="Q11" i="35"/>
  <c r="K13" i="35" s="1"/>
  <c r="L16" i="35"/>
  <c r="R16" i="35" s="1"/>
  <c r="K18" i="35" l="1"/>
  <c r="E14" i="35"/>
  <c r="Q16" i="35"/>
  <c r="M11" i="35"/>
  <c r="R11" i="35" l="1"/>
  <c r="L8" i="35"/>
  <c r="N8" i="35" s="1"/>
  <c r="R8" i="35" s="1"/>
  <c r="L13" i="35"/>
  <c r="L14" i="35" l="1"/>
  <c r="R14" i="35" l="1"/>
  <c r="Q14" i="35"/>
  <c r="L5" i="35"/>
  <c r="Q5" i="35" l="1"/>
  <c r="E17" i="35" s="1"/>
  <c r="L4" i="35"/>
  <c r="R5" i="35"/>
  <c r="E15" i="35" l="1"/>
  <c r="E12" i="35"/>
  <c r="E18" i="35" s="1"/>
  <c r="L17" i="35"/>
  <c r="N4" i="35"/>
  <c r="R4" i="35" s="1"/>
  <c r="M13" i="35" l="1"/>
  <c r="L15" i="35"/>
  <c r="L12" i="35"/>
  <c r="Q17" i="35"/>
  <c r="R17" i="35"/>
  <c r="Q12" i="35" l="1"/>
  <c r="R12" i="35"/>
  <c r="R15" i="35"/>
  <c r="Q15" i="35"/>
  <c r="Q13" i="35"/>
  <c r="R13" i="35"/>
  <c r="C2" i="20"/>
  <c r="D2" i="20" l="1"/>
  <c r="L2" i="20" s="1"/>
  <c r="P2" i="20" s="1"/>
  <c r="H6" i="20" l="1"/>
  <c r="L6" i="20" s="1"/>
  <c r="N6" i="20" s="1"/>
  <c r="R6" i="20" l="1"/>
  <c r="F3" i="20"/>
  <c r="G3" i="20" s="1"/>
  <c r="C17" i="20" l="1"/>
  <c r="C12" i="20" s="1"/>
  <c r="C18" i="20" s="1"/>
  <c r="D17" i="20"/>
  <c r="F17" i="20"/>
  <c r="F12" i="20" s="1"/>
  <c r="F18" i="20" s="1"/>
  <c r="D12" i="20" l="1"/>
  <c r="D18" i="20" l="1"/>
  <c r="K10" i="20" l="1"/>
  <c r="L10" i="20" s="1"/>
  <c r="N10" i="20" l="1"/>
  <c r="R10" i="20" s="1"/>
  <c r="D2" i="43"/>
  <c r="G4" i="43"/>
  <c r="L4" i="43" s="1"/>
  <c r="C2" i="43"/>
  <c r="C17" i="43" s="1"/>
  <c r="K10" i="43"/>
  <c r="L10" i="43" s="1"/>
  <c r="C2" i="42"/>
  <c r="C17" i="42" s="1"/>
  <c r="K10" i="42"/>
  <c r="L10" i="42" s="1"/>
  <c r="N10" i="42" s="1"/>
  <c r="D2" i="42"/>
  <c r="G4" i="42"/>
  <c r="L4" i="42" s="1"/>
  <c r="D2" i="41"/>
  <c r="G4" i="41"/>
  <c r="L4" i="41" s="1"/>
  <c r="K10" i="41"/>
  <c r="L10" i="41" s="1"/>
  <c r="N10" i="41" s="1"/>
  <c r="C2" i="41"/>
  <c r="C17" i="41" s="1"/>
  <c r="G4" i="40"/>
  <c r="L4" i="40" s="1"/>
  <c r="D2" i="40"/>
  <c r="K10" i="40"/>
  <c r="L10" i="40" s="1"/>
  <c r="N10" i="40" s="1"/>
  <c r="C2" i="40"/>
  <c r="C17" i="40" s="1"/>
  <c r="L4" i="39"/>
  <c r="D2" i="39"/>
  <c r="K10" i="39"/>
  <c r="L10" i="39" s="1"/>
  <c r="N10" i="39" s="1"/>
  <c r="C2" i="39"/>
  <c r="C17" i="39" s="1"/>
  <c r="K10" i="38"/>
  <c r="L10" i="38" s="1"/>
  <c r="N10" i="38" s="1"/>
  <c r="D2" i="38"/>
  <c r="G4" i="38"/>
  <c r="L4" i="38" s="1"/>
  <c r="C2" i="38"/>
  <c r="C17" i="38" s="1"/>
  <c r="C2" i="37"/>
  <c r="C17" i="37" s="1"/>
  <c r="K10" i="36"/>
  <c r="L10" i="36" s="1"/>
  <c r="C2" i="36"/>
  <c r="C17" i="36" s="1"/>
  <c r="G4" i="36"/>
  <c r="L4" i="36" s="1"/>
  <c r="D2" i="36"/>
  <c r="N4" i="39" l="1"/>
  <c r="R4" i="39" s="1"/>
  <c r="D17" i="39"/>
  <c r="D12" i="39" s="1"/>
  <c r="D17" i="38"/>
  <c r="D12" i="38" s="1"/>
  <c r="D17" i="40"/>
  <c r="D17" i="41"/>
  <c r="D12" i="41" s="1"/>
  <c r="D17" i="36"/>
  <c r="D12" i="36" s="1"/>
  <c r="D17" i="42"/>
  <c r="D17" i="43"/>
  <c r="N4" i="41"/>
  <c r="R4" i="41" s="1"/>
  <c r="N4" i="40"/>
  <c r="R4" i="40" s="1"/>
  <c r="N4" i="38"/>
  <c r="R4" i="38" s="1"/>
  <c r="N4" i="42"/>
  <c r="R4" i="42" s="1"/>
  <c r="N4" i="43"/>
  <c r="R4" i="43" s="1"/>
  <c r="C12" i="43"/>
  <c r="C18" i="43" s="1"/>
  <c r="L2" i="43"/>
  <c r="P2" i="43" s="1"/>
  <c r="N10" i="43"/>
  <c r="R10" i="43" s="1"/>
  <c r="R10" i="42"/>
  <c r="C12" i="42"/>
  <c r="C18" i="42" s="1"/>
  <c r="L2" i="42"/>
  <c r="P2" i="42" s="1"/>
  <c r="C12" i="41"/>
  <c r="C18" i="41" s="1"/>
  <c r="L2" i="41"/>
  <c r="P2" i="41" s="1"/>
  <c r="R10" i="41"/>
  <c r="R10" i="40"/>
  <c r="C12" i="40"/>
  <c r="C18" i="40" s="1"/>
  <c r="L2" i="40"/>
  <c r="P2" i="40" s="1"/>
  <c r="R10" i="39"/>
  <c r="L2" i="39"/>
  <c r="P2" i="39" s="1"/>
  <c r="C12" i="39"/>
  <c r="C18" i="39" s="1"/>
  <c r="R10" i="38"/>
  <c r="C12" i="38"/>
  <c r="C18" i="38" s="1"/>
  <c r="L2" i="38"/>
  <c r="P2" i="38" s="1"/>
  <c r="C12" i="37"/>
  <c r="C18" i="37" s="1"/>
  <c r="N4" i="36"/>
  <c r="R4" i="36" s="1"/>
  <c r="C12" i="36"/>
  <c r="C18" i="36" s="1"/>
  <c r="L2" i="36"/>
  <c r="P2" i="36" s="1"/>
  <c r="N10" i="36"/>
  <c r="R10" i="36" s="1"/>
  <c r="D18" i="36" l="1"/>
  <c r="D18" i="38"/>
  <c r="D18" i="41"/>
  <c r="D18" i="39"/>
  <c r="D12" i="43"/>
  <c r="D12" i="42"/>
  <c r="D12" i="40"/>
  <c r="D18" i="42" l="1"/>
  <c r="D18" i="43"/>
  <c r="D18" i="40"/>
  <c r="C2" i="34" l="1"/>
  <c r="C17" i="34" s="1"/>
  <c r="D2" i="34" l="1"/>
  <c r="L2" i="34" l="1"/>
  <c r="P2" i="34" s="1"/>
  <c r="D17" i="34"/>
  <c r="K10" i="34" l="1"/>
  <c r="L10" i="34" l="1"/>
  <c r="N10" i="34" s="1"/>
  <c r="C12" i="34"/>
  <c r="C18" i="34" s="1"/>
  <c r="D12" i="34"/>
  <c r="D18" i="34" l="1"/>
  <c r="R10" i="34"/>
  <c r="D2" i="33" l="1"/>
  <c r="G4" i="33"/>
  <c r="L4" i="33" s="1"/>
  <c r="K10" i="33"/>
  <c r="L10" i="33" s="1"/>
  <c r="N10" i="33" s="1"/>
  <c r="C2" i="33"/>
  <c r="C17" i="33" s="1"/>
  <c r="D2" i="32"/>
  <c r="G4" i="32"/>
  <c r="L4" i="32" s="1"/>
  <c r="C2" i="32"/>
  <c r="C17" i="32" s="1"/>
  <c r="K10" i="32"/>
  <c r="L10" i="32" s="1"/>
  <c r="G4" i="31"/>
  <c r="L4" i="31" s="1"/>
  <c r="D2" i="31"/>
  <c r="K10" i="31"/>
  <c r="L10" i="31" s="1"/>
  <c r="N10" i="31" s="1"/>
  <c r="C2" i="31"/>
  <c r="C17" i="31" s="1"/>
  <c r="K10" i="30"/>
  <c r="L10" i="30" s="1"/>
  <c r="G4" i="30"/>
  <c r="L4" i="30" s="1"/>
  <c r="D2" i="30"/>
  <c r="C2" i="30"/>
  <c r="C17" i="30" s="1"/>
  <c r="K10" i="29"/>
  <c r="L10" i="29" s="1"/>
  <c r="N10" i="29" s="1"/>
  <c r="D2" i="29"/>
  <c r="C2" i="29"/>
  <c r="C17" i="29" s="1"/>
  <c r="K10" i="28"/>
  <c r="L10" i="28" s="1"/>
  <c r="D2" i="28"/>
  <c r="G4" i="28"/>
  <c r="L4" i="28" s="1"/>
  <c r="C2" i="28"/>
  <c r="C17" i="28" s="1"/>
  <c r="K10" i="27"/>
  <c r="L10" i="27" s="1"/>
  <c r="N10" i="27" s="1"/>
  <c r="D2" i="27"/>
  <c r="G4" i="27"/>
  <c r="L4" i="27" s="1"/>
  <c r="C2" i="27"/>
  <c r="C17" i="27" s="1"/>
  <c r="G4" i="26"/>
  <c r="L4" i="26" s="1"/>
  <c r="D2" i="26"/>
  <c r="K10" i="26"/>
  <c r="L10" i="26" s="1"/>
  <c r="N10" i="26" s="1"/>
  <c r="C2" i="26"/>
  <c r="C17" i="26" s="1"/>
  <c r="K10" i="24"/>
  <c r="L10" i="24" s="1"/>
  <c r="N10" i="24" s="1"/>
  <c r="C2" i="24"/>
  <c r="C17" i="24" s="1"/>
  <c r="G4" i="24"/>
  <c r="L4" i="24" s="1"/>
  <c r="D2" i="24"/>
  <c r="C2" i="23"/>
  <c r="C17" i="23" s="1"/>
  <c r="K10" i="23"/>
  <c r="L10" i="23" s="1"/>
  <c r="N10" i="23" s="1"/>
  <c r="G4" i="23"/>
  <c r="L4" i="23" s="1"/>
  <c r="D2" i="23"/>
  <c r="G4" i="22"/>
  <c r="L4" i="22" s="1"/>
  <c r="D2" i="22"/>
  <c r="C2" i="22"/>
  <c r="C17" i="22" s="1"/>
  <c r="G4" i="21"/>
  <c r="L4" i="21" s="1"/>
  <c r="D2" i="21"/>
  <c r="C2" i="21"/>
  <c r="C17" i="21" s="1"/>
  <c r="C2" i="19"/>
  <c r="C17" i="19" s="1"/>
  <c r="G4" i="19"/>
  <c r="L4" i="19" s="1"/>
  <c r="D2" i="19"/>
  <c r="D2" i="18"/>
  <c r="C2" i="18"/>
  <c r="C17" i="18" s="1"/>
  <c r="C2" i="17"/>
  <c r="C17" i="17" s="1"/>
  <c r="G4" i="17"/>
  <c r="L4" i="17" s="1"/>
  <c r="D2" i="17"/>
  <c r="D17" i="22" l="1"/>
  <c r="D12" i="22" s="1"/>
  <c r="D17" i="28"/>
  <c r="D12" i="28" s="1"/>
  <c r="D17" i="30"/>
  <c r="D17" i="27"/>
  <c r="D17" i="31"/>
  <c r="D17" i="19"/>
  <c r="D12" i="19" s="1"/>
  <c r="D17" i="18"/>
  <c r="D12" i="18" s="1"/>
  <c r="D17" i="17"/>
  <c r="D12" i="17" s="1"/>
  <c r="D17" i="23"/>
  <c r="D12" i="23" s="1"/>
  <c r="D17" i="21"/>
  <c r="D12" i="21" s="1"/>
  <c r="D17" i="24"/>
  <c r="D17" i="26"/>
  <c r="D12" i="26" s="1"/>
  <c r="D17" i="29"/>
  <c r="D12" i="29" s="1"/>
  <c r="D17" i="33"/>
  <c r="D17" i="32"/>
  <c r="N4" i="31"/>
  <c r="R4" i="31" s="1"/>
  <c r="N4" i="33"/>
  <c r="R4" i="33" s="1"/>
  <c r="N4" i="17"/>
  <c r="R4" i="17" s="1"/>
  <c r="N4" i="22"/>
  <c r="R4" i="22" s="1"/>
  <c r="N4" i="21"/>
  <c r="R4" i="21" s="1"/>
  <c r="N4" i="32"/>
  <c r="R4" i="32" s="1"/>
  <c r="N4" i="24"/>
  <c r="R4" i="24" s="1"/>
  <c r="N4" i="30"/>
  <c r="R4" i="30" s="1"/>
  <c r="L2" i="33"/>
  <c r="P2" i="33" s="1"/>
  <c r="C12" i="33"/>
  <c r="C18" i="33" s="1"/>
  <c r="R10" i="33"/>
  <c r="N10" i="32"/>
  <c r="R10" i="32" s="1"/>
  <c r="L2" i="32"/>
  <c r="P2" i="32" s="1"/>
  <c r="C12" i="32"/>
  <c r="C18" i="32" s="1"/>
  <c r="C12" i="31"/>
  <c r="C18" i="31" s="1"/>
  <c r="L2" i="31"/>
  <c r="P2" i="31" s="1"/>
  <c r="R10" i="31"/>
  <c r="N10" i="30"/>
  <c r="R10" i="30" s="1"/>
  <c r="C12" i="30"/>
  <c r="C18" i="30" s="1"/>
  <c r="L2" i="30"/>
  <c r="P2" i="30" s="1"/>
  <c r="R10" i="29"/>
  <c r="C12" i="29"/>
  <c r="C18" i="29" s="1"/>
  <c r="L2" i="29"/>
  <c r="P2" i="29" s="1"/>
  <c r="C12" i="28"/>
  <c r="C18" i="28" s="1"/>
  <c r="L2" i="28"/>
  <c r="P2" i="28" s="1"/>
  <c r="N10" i="28"/>
  <c r="R10" i="28" s="1"/>
  <c r="N4" i="28"/>
  <c r="R4" i="28" s="1"/>
  <c r="N4" i="27"/>
  <c r="R4" i="27" s="1"/>
  <c r="C12" i="27"/>
  <c r="C18" i="27" s="1"/>
  <c r="L2" i="27"/>
  <c r="P2" i="27" s="1"/>
  <c r="R10" i="27"/>
  <c r="L2" i="26"/>
  <c r="P2" i="26" s="1"/>
  <c r="C12" i="26"/>
  <c r="C18" i="26" s="1"/>
  <c r="N4" i="26"/>
  <c r="R4" i="26" s="1"/>
  <c r="R10" i="26"/>
  <c r="L2" i="24"/>
  <c r="P2" i="24" s="1"/>
  <c r="C12" i="24"/>
  <c r="C18" i="24" s="1"/>
  <c r="R10" i="24"/>
  <c r="C12" i="23"/>
  <c r="C18" i="23" s="1"/>
  <c r="L2" i="23"/>
  <c r="P2" i="23" s="1"/>
  <c r="N4" i="23"/>
  <c r="R4" i="23" s="1"/>
  <c r="R10" i="23"/>
  <c r="L2" i="22"/>
  <c r="P2" i="22" s="1"/>
  <c r="C12" i="22"/>
  <c r="C18" i="22" s="1"/>
  <c r="C12" i="21"/>
  <c r="C18" i="21" s="1"/>
  <c r="L2" i="21"/>
  <c r="P2" i="21" s="1"/>
  <c r="N4" i="19"/>
  <c r="R4" i="19" s="1"/>
  <c r="C12" i="19"/>
  <c r="C18" i="19" s="1"/>
  <c r="L2" i="19"/>
  <c r="C12" i="18"/>
  <c r="C18" i="18" s="1"/>
  <c r="L2" i="18"/>
  <c r="P2" i="18" s="1"/>
  <c r="C12" i="17"/>
  <c r="C18" i="17" s="1"/>
  <c r="L2" i="17"/>
  <c r="P2" i="17" s="1"/>
  <c r="D18" i="21" l="1"/>
  <c r="D18" i="23"/>
  <c r="D18" i="17"/>
  <c r="D18" i="18"/>
  <c r="D18" i="19"/>
  <c r="D18" i="29"/>
  <c r="D18" i="26"/>
  <c r="D18" i="28"/>
  <c r="D18" i="22"/>
  <c r="D12" i="27"/>
  <c r="D12" i="30"/>
  <c r="D12" i="32"/>
  <c r="D12" i="24"/>
  <c r="D12" i="31"/>
  <c r="D12" i="33"/>
  <c r="D18" i="30" l="1"/>
  <c r="D18" i="27"/>
  <c r="D18" i="31"/>
  <c r="D18" i="24"/>
  <c r="D18" i="33"/>
  <c r="D18" i="32"/>
  <c r="L4" i="16"/>
  <c r="D2" i="16"/>
  <c r="D17" i="16" s="1"/>
  <c r="C2" i="16"/>
  <c r="C17" i="16" s="1"/>
  <c r="G4" i="11"/>
  <c r="L4" i="11" s="1"/>
  <c r="D2" i="11"/>
  <c r="D17" i="11" s="1"/>
  <c r="C2" i="11"/>
  <c r="C17" i="11" s="1"/>
  <c r="D12" i="16" l="1"/>
  <c r="L2" i="16"/>
  <c r="P2" i="16" s="1"/>
  <c r="N4" i="16"/>
  <c r="R4" i="16" s="1"/>
  <c r="D12" i="11"/>
  <c r="N4" i="11"/>
  <c r="R4" i="11" s="1"/>
  <c r="L2" i="11"/>
  <c r="P2" i="11" s="1"/>
  <c r="D18" i="11" l="1"/>
  <c r="D18" i="16"/>
  <c r="C12" i="16"/>
  <c r="C18" i="16" s="1"/>
  <c r="K9" i="37" l="1"/>
  <c r="K9" i="20"/>
  <c r="Q11" i="20" s="1"/>
  <c r="H7" i="20"/>
  <c r="I18" i="20"/>
  <c r="N2" i="20"/>
  <c r="R2" i="20" s="1"/>
  <c r="B16" i="20"/>
  <c r="K9" i="34"/>
  <c r="Q11" i="34" s="1"/>
  <c r="F3" i="18"/>
  <c r="G3" i="18" s="1"/>
  <c r="G4" i="29"/>
  <c r="L4" i="29" s="1"/>
  <c r="F3" i="16"/>
  <c r="F3" i="17"/>
  <c r="F3" i="22"/>
  <c r="F3" i="11"/>
  <c r="B16" i="37"/>
  <c r="B17" i="37" s="1"/>
  <c r="B12" i="37" s="1"/>
  <c r="B18" i="37" s="1"/>
  <c r="B16" i="39"/>
  <c r="L16" i="39" s="1"/>
  <c r="H6" i="39"/>
  <c r="L6" i="39" s="1"/>
  <c r="N6" i="39" s="1"/>
  <c r="R6" i="39" s="1"/>
  <c r="F3" i="33"/>
  <c r="G3" i="33" s="1"/>
  <c r="H6" i="33"/>
  <c r="L6" i="33" s="1"/>
  <c r="N6" i="33" s="1"/>
  <c r="R6" i="33" s="1"/>
  <c r="F3" i="34"/>
  <c r="G3" i="34" s="1"/>
  <c r="H6" i="34"/>
  <c r="L6" i="34" s="1"/>
  <c r="N6" i="34" s="1"/>
  <c r="R6" i="34" s="1"/>
  <c r="F3" i="31"/>
  <c r="G3" i="31" s="1"/>
  <c r="H6" i="31"/>
  <c r="L6" i="31" s="1"/>
  <c r="N6" i="31" s="1"/>
  <c r="R6" i="31" s="1"/>
  <c r="F3" i="42"/>
  <c r="G3" i="42" s="1"/>
  <c r="H6" i="42"/>
  <c r="L6" i="42" s="1"/>
  <c r="N6" i="42" s="1"/>
  <c r="R6" i="42" s="1"/>
  <c r="F3" i="24"/>
  <c r="G3" i="24" s="1"/>
  <c r="H6" i="24"/>
  <c r="L6" i="24" s="1"/>
  <c r="N6" i="24" s="1"/>
  <c r="R6" i="24" s="1"/>
  <c r="F3" i="38"/>
  <c r="G3" i="38" s="1"/>
  <c r="H6" i="38"/>
  <c r="L6" i="38" s="1"/>
  <c r="N6" i="38" s="1"/>
  <c r="R6" i="38" s="1"/>
  <c r="F3" i="32"/>
  <c r="G3" i="32" s="1"/>
  <c r="H6" i="32"/>
  <c r="L6" i="32" s="1"/>
  <c r="N6" i="32" s="1"/>
  <c r="R6" i="32" s="1"/>
  <c r="F3" i="27"/>
  <c r="G3" i="27" s="1"/>
  <c r="H6" i="27"/>
  <c r="L6" i="27" s="1"/>
  <c r="N6" i="27" s="1"/>
  <c r="R6" i="27" s="1"/>
  <c r="F3" i="43"/>
  <c r="G3" i="43" s="1"/>
  <c r="H6" i="43"/>
  <c r="L6" i="43" s="1"/>
  <c r="N6" i="43" s="1"/>
  <c r="R6" i="43" s="1"/>
  <c r="F3" i="41"/>
  <c r="G3" i="41" s="1"/>
  <c r="H6" i="41"/>
  <c r="L6" i="41" s="1"/>
  <c r="N6" i="41" s="1"/>
  <c r="R6" i="41" s="1"/>
  <c r="F3" i="40"/>
  <c r="G3" i="40" s="1"/>
  <c r="H6" i="40"/>
  <c r="L6" i="40" s="1"/>
  <c r="N6" i="40" s="1"/>
  <c r="R6" i="40" s="1"/>
  <c r="F3" i="30"/>
  <c r="G3" i="30" s="1"/>
  <c r="H6" i="30"/>
  <c r="L6" i="30" s="1"/>
  <c r="N6" i="30" s="1"/>
  <c r="R6" i="30" s="1"/>
  <c r="F3" i="28"/>
  <c r="G3" i="28" s="1"/>
  <c r="H6" i="28"/>
  <c r="L6" i="28" s="1"/>
  <c r="N6" i="28" s="1"/>
  <c r="R6" i="28" s="1"/>
  <c r="F3" i="23"/>
  <c r="G3" i="23" s="1"/>
  <c r="H6" i="23"/>
  <c r="L6" i="23" s="1"/>
  <c r="N6" i="23" s="1"/>
  <c r="R6" i="23" s="1"/>
  <c r="F3" i="36"/>
  <c r="G3" i="36" s="1"/>
  <c r="H6" i="36"/>
  <c r="L6" i="36" s="1"/>
  <c r="N6" i="36" s="1"/>
  <c r="R6" i="36" s="1"/>
  <c r="F3" i="26"/>
  <c r="G3" i="26" s="1"/>
  <c r="H6" i="26"/>
  <c r="L6" i="26" s="1"/>
  <c r="N6" i="26" s="1"/>
  <c r="R6" i="26" s="1"/>
  <c r="K9" i="27"/>
  <c r="Q11" i="27" s="1"/>
  <c r="B16" i="40"/>
  <c r="H7" i="33"/>
  <c r="H7" i="41"/>
  <c r="K9" i="30"/>
  <c r="Q11" i="30" s="1"/>
  <c r="B16" i="38"/>
  <c r="H7" i="30"/>
  <c r="H7" i="28"/>
  <c r="K9" i="41"/>
  <c r="Q11" i="41" s="1"/>
  <c r="K9" i="39"/>
  <c r="Q11" i="39" s="1"/>
  <c r="K9" i="40"/>
  <c r="Q11" i="40" s="1"/>
  <c r="K9" i="26"/>
  <c r="Q11" i="26" s="1"/>
  <c r="K9" i="23"/>
  <c r="Q11" i="23" s="1"/>
  <c r="B16" i="41"/>
  <c r="K9" i="29"/>
  <c r="Q11" i="29" s="1"/>
  <c r="H7" i="36"/>
  <c r="B16" i="28"/>
  <c r="H7" i="42"/>
  <c r="H7" i="26"/>
  <c r="K9" i="33"/>
  <c r="Q11" i="33" s="1"/>
  <c r="H7" i="23"/>
  <c r="H7" i="38"/>
  <c r="K9" i="42"/>
  <c r="Q11" i="42" s="1"/>
  <c r="B16" i="34"/>
  <c r="K9" i="38"/>
  <c r="Q11" i="38" s="1"/>
  <c r="K9" i="28"/>
  <c r="Q11" i="28" s="1"/>
  <c r="B16" i="30"/>
  <c r="H7" i="34"/>
  <c r="B16" i="26"/>
  <c r="B16" i="29"/>
  <c r="B16" i="33"/>
  <c r="H7" i="24"/>
  <c r="H7" i="39"/>
  <c r="B16" i="42"/>
  <c r="H7" i="32"/>
  <c r="H7" i="27"/>
  <c r="B16" i="32"/>
  <c r="H7" i="43"/>
  <c r="B16" i="27"/>
  <c r="H7" i="31"/>
  <c r="B16" i="24"/>
  <c r="K9" i="32"/>
  <c r="Q11" i="32" s="1"/>
  <c r="K9" i="24"/>
  <c r="Q11" i="24" s="1"/>
  <c r="H7" i="40"/>
  <c r="B16" i="43"/>
  <c r="K9" i="31"/>
  <c r="Q11" i="31" s="1"/>
  <c r="B16" i="31"/>
  <c r="K9" i="36"/>
  <c r="Q11" i="36" s="1"/>
  <c r="G4" i="37"/>
  <c r="D2" i="37"/>
  <c r="K10" i="37"/>
  <c r="L10" i="37" s="1"/>
  <c r="N10" i="37" s="1"/>
  <c r="R10" i="37" s="1"/>
  <c r="B16" i="11"/>
  <c r="B16" i="22"/>
  <c r="B16" i="21"/>
  <c r="B16" i="18"/>
  <c r="B16" i="14"/>
  <c r="B16" i="16"/>
  <c r="B16" i="17"/>
  <c r="B16" i="19"/>
  <c r="L10" i="15"/>
  <c r="N10" i="15" s="1"/>
  <c r="K10" i="11"/>
  <c r="L10" i="11" s="1"/>
  <c r="N10" i="11" s="1"/>
  <c r="R10" i="11" s="1"/>
  <c r="K10" i="21"/>
  <c r="L10" i="21" s="1"/>
  <c r="N10" i="21" s="1"/>
  <c r="R10" i="21" s="1"/>
  <c r="K10" i="17"/>
  <c r="L10" i="17" s="1"/>
  <c r="N10" i="17" s="1"/>
  <c r="R10" i="17" s="1"/>
  <c r="K10" i="22"/>
  <c r="L10" i="22" s="1"/>
  <c r="N10" i="22" s="1"/>
  <c r="R10" i="22" s="1"/>
  <c r="K9" i="16"/>
  <c r="K10" i="18"/>
  <c r="L10" i="18" s="1"/>
  <c r="N10" i="18" s="1"/>
  <c r="R10" i="18" s="1"/>
  <c r="K10" i="16"/>
  <c r="L10" i="16" s="1"/>
  <c r="N10" i="16" s="1"/>
  <c r="R10" i="16" s="1"/>
  <c r="K9" i="11"/>
  <c r="K10" i="19"/>
  <c r="L10" i="19" s="1"/>
  <c r="N10" i="19" s="1"/>
  <c r="R10" i="19" s="1"/>
  <c r="L7" i="15"/>
  <c r="N7" i="15" s="1"/>
  <c r="R7" i="15" s="1"/>
  <c r="H7" i="22"/>
  <c r="L7" i="22" s="1"/>
  <c r="N7" i="22" s="1"/>
  <c r="R7" i="22" s="1"/>
  <c r="H7" i="18"/>
  <c r="L7" i="18" s="1"/>
  <c r="N7" i="18" s="1"/>
  <c r="R7" i="18" s="1"/>
  <c r="H7" i="21"/>
  <c r="L7" i="21" s="1"/>
  <c r="N7" i="21" s="1"/>
  <c r="R7" i="21" s="1"/>
  <c r="H7" i="19"/>
  <c r="L7" i="19" s="1"/>
  <c r="N7" i="19" s="1"/>
  <c r="R7" i="19" s="1"/>
  <c r="H6" i="17"/>
  <c r="H6" i="16"/>
  <c r="K9" i="18"/>
  <c r="H6" i="19"/>
  <c r="K9" i="21"/>
  <c r="H6" i="18"/>
  <c r="P2" i="19"/>
  <c r="K9" i="19"/>
  <c r="H6" i="11"/>
  <c r="H6" i="21"/>
  <c r="K9" i="22"/>
  <c r="H6" i="22"/>
  <c r="K9" i="17"/>
  <c r="H7" i="11"/>
  <c r="L7" i="11" s="1"/>
  <c r="N7" i="11" s="1"/>
  <c r="R7" i="11" s="1"/>
  <c r="H7" i="16"/>
  <c r="H7" i="17"/>
  <c r="L2" i="15"/>
  <c r="P2" i="15" s="1"/>
  <c r="G4" i="14"/>
  <c r="L4" i="14" s="1"/>
  <c r="D2" i="14"/>
  <c r="D17" i="14" s="1"/>
  <c r="H6" i="14"/>
  <c r="K10" i="14"/>
  <c r="L10" i="14" s="1"/>
  <c r="K9" i="14"/>
  <c r="H7" i="14"/>
  <c r="L7" i="14" s="1"/>
  <c r="C2" i="14"/>
  <c r="F17" i="22" l="1"/>
  <c r="F12" i="22" s="1"/>
  <c r="F18" i="22" s="1"/>
  <c r="G3" i="22"/>
  <c r="F17" i="16"/>
  <c r="G3" i="16"/>
  <c r="F17" i="11"/>
  <c r="F12" i="11" s="1"/>
  <c r="F18" i="11" s="1"/>
  <c r="G3" i="11"/>
  <c r="F17" i="17"/>
  <c r="F12" i="17" s="1"/>
  <c r="F18" i="17" s="1"/>
  <c r="G3" i="17"/>
  <c r="F17" i="18"/>
  <c r="F12" i="18" s="1"/>
  <c r="F18" i="18" s="1"/>
  <c r="F17" i="39"/>
  <c r="F12" i="39" s="1"/>
  <c r="F18" i="39" s="1"/>
  <c r="Q11" i="15"/>
  <c r="K13" i="15" s="1"/>
  <c r="Q11" i="11"/>
  <c r="Q11" i="17"/>
  <c r="Q11" i="18"/>
  <c r="Q11" i="22"/>
  <c r="Q11" i="16"/>
  <c r="Q11" i="21"/>
  <c r="Q11" i="14"/>
  <c r="Q11" i="37"/>
  <c r="L9" i="20"/>
  <c r="M11" i="20"/>
  <c r="K17" i="20"/>
  <c r="B17" i="20"/>
  <c r="L16" i="20"/>
  <c r="I8" i="20"/>
  <c r="J18" i="20"/>
  <c r="J8" i="20" s="1"/>
  <c r="J17" i="20" s="1"/>
  <c r="J13" i="20" s="1"/>
  <c r="L7" i="20"/>
  <c r="H17" i="20"/>
  <c r="H12" i="20" s="1"/>
  <c r="H18" i="20" s="1"/>
  <c r="Q11" i="19"/>
  <c r="K17" i="34"/>
  <c r="K13" i="34" s="1"/>
  <c r="K18" i="34" s="1"/>
  <c r="L9" i="34"/>
  <c r="N9" i="34" s="1"/>
  <c r="R9" i="34" s="1"/>
  <c r="N4" i="29"/>
  <c r="R4" i="29" s="1"/>
  <c r="M11" i="34"/>
  <c r="H6" i="29"/>
  <c r="L6" i="29" s="1"/>
  <c r="N6" i="29" s="1"/>
  <c r="R6" i="29" s="1"/>
  <c r="H7" i="29"/>
  <c r="L7" i="29" s="1"/>
  <c r="N7" i="29" s="1"/>
  <c r="R7" i="29" s="1"/>
  <c r="Q8" i="19"/>
  <c r="N2" i="33"/>
  <c r="R2" i="33" s="1"/>
  <c r="N2" i="28"/>
  <c r="R2" i="28" s="1"/>
  <c r="N2" i="40"/>
  <c r="R2" i="40" s="1"/>
  <c r="N2" i="39"/>
  <c r="R2" i="39" s="1"/>
  <c r="N2" i="31"/>
  <c r="R2" i="31" s="1"/>
  <c r="N2" i="34"/>
  <c r="R2" i="34" s="1"/>
  <c r="N2" i="26"/>
  <c r="R2" i="26" s="1"/>
  <c r="N2" i="38"/>
  <c r="R2" i="38" s="1"/>
  <c r="N2" i="27"/>
  <c r="R2" i="27" s="1"/>
  <c r="N2" i="42"/>
  <c r="N2" i="41"/>
  <c r="R2" i="41" s="1"/>
  <c r="N2" i="32"/>
  <c r="R2" i="32" s="1"/>
  <c r="N2" i="24"/>
  <c r="R2" i="24" s="1"/>
  <c r="N2" i="29"/>
  <c r="R2" i="29" s="1"/>
  <c r="N2" i="43"/>
  <c r="N2" i="30"/>
  <c r="R2" i="30" s="1"/>
  <c r="L16" i="37"/>
  <c r="R16" i="37" s="1"/>
  <c r="B17" i="39"/>
  <c r="B12" i="39" s="1"/>
  <c r="B18" i="39" s="1"/>
  <c r="B16" i="36"/>
  <c r="L16" i="36" s="1"/>
  <c r="F3" i="29"/>
  <c r="F17" i="34"/>
  <c r="F12" i="34" s="1"/>
  <c r="F18" i="34" s="1"/>
  <c r="F17" i="33"/>
  <c r="F12" i="33" s="1"/>
  <c r="F18" i="33" s="1"/>
  <c r="F17" i="42"/>
  <c r="F12" i="42" s="1"/>
  <c r="F18" i="42" s="1"/>
  <c r="F17" i="38"/>
  <c r="F12" i="38" s="1"/>
  <c r="F18" i="38" s="1"/>
  <c r="F17" i="26"/>
  <c r="F12" i="26" s="1"/>
  <c r="F18" i="26" s="1"/>
  <c r="F17" i="30"/>
  <c r="F12" i="30" s="1"/>
  <c r="F18" i="30" s="1"/>
  <c r="F17" i="36"/>
  <c r="F12" i="36" s="1"/>
  <c r="F18" i="36" s="1"/>
  <c r="F17" i="32"/>
  <c r="F12" i="32" s="1"/>
  <c r="F18" i="32" s="1"/>
  <c r="F17" i="43"/>
  <c r="F12" i="43" s="1"/>
  <c r="F18" i="43" s="1"/>
  <c r="F17" i="23"/>
  <c r="F12" i="23" s="1"/>
  <c r="F18" i="23" s="1"/>
  <c r="F17" i="27"/>
  <c r="F12" i="27" s="1"/>
  <c r="F18" i="27" s="1"/>
  <c r="F17" i="31"/>
  <c r="F12" i="31" s="1"/>
  <c r="F18" i="31" s="1"/>
  <c r="F17" i="41"/>
  <c r="F12" i="41" s="1"/>
  <c r="F18" i="41" s="1"/>
  <c r="F17" i="24"/>
  <c r="F12" i="24" s="1"/>
  <c r="F18" i="24" s="1"/>
  <c r="F3" i="37"/>
  <c r="G3" i="37" s="1"/>
  <c r="H6" i="37"/>
  <c r="L6" i="37" s="1"/>
  <c r="N6" i="37" s="1"/>
  <c r="R6" i="37" s="1"/>
  <c r="F17" i="28"/>
  <c r="F12" i="28" s="1"/>
  <c r="F18" i="28" s="1"/>
  <c r="F17" i="40"/>
  <c r="F12" i="40" s="1"/>
  <c r="F18" i="40" s="1"/>
  <c r="L9" i="31"/>
  <c r="N9" i="31" s="1"/>
  <c r="R9" i="31" s="1"/>
  <c r="K17" i="31"/>
  <c r="B17" i="31"/>
  <c r="B12" i="31" s="1"/>
  <c r="B18" i="31" s="1"/>
  <c r="L16" i="31"/>
  <c r="L7" i="31"/>
  <c r="N7" i="31" s="1"/>
  <c r="R7" i="31" s="1"/>
  <c r="B17" i="32"/>
  <c r="B12" i="32" s="1"/>
  <c r="B18" i="32" s="1"/>
  <c r="L16" i="32"/>
  <c r="L7" i="26"/>
  <c r="L9" i="40"/>
  <c r="N9" i="40" s="1"/>
  <c r="R9" i="40" s="1"/>
  <c r="K17" i="40"/>
  <c r="L7" i="33"/>
  <c r="N7" i="33" s="1"/>
  <c r="R7" i="33" s="1"/>
  <c r="K17" i="27"/>
  <c r="L9" i="27"/>
  <c r="N9" i="27" s="1"/>
  <c r="R9" i="27" s="1"/>
  <c r="L7" i="32"/>
  <c r="N7" i="32" s="1"/>
  <c r="R7" i="32" s="1"/>
  <c r="B17" i="34"/>
  <c r="B12" i="34" s="1"/>
  <c r="B18" i="34" s="1"/>
  <c r="L16" i="34"/>
  <c r="L7" i="38"/>
  <c r="L7" i="36"/>
  <c r="N7" i="36" s="1"/>
  <c r="R7" i="36" s="1"/>
  <c r="B17" i="43"/>
  <c r="B12" i="43" s="1"/>
  <c r="B18" i="43" s="1"/>
  <c r="L16" i="43"/>
  <c r="L7" i="24"/>
  <c r="N7" i="24" s="1"/>
  <c r="R7" i="24" s="1"/>
  <c r="B17" i="26"/>
  <c r="B12" i="26" s="1"/>
  <c r="B18" i="26" s="1"/>
  <c r="L16" i="26"/>
  <c r="K17" i="28"/>
  <c r="L9" i="28"/>
  <c r="N9" i="28" s="1"/>
  <c r="R9" i="28" s="1"/>
  <c r="K17" i="23"/>
  <c r="L9" i="23"/>
  <c r="N9" i="23" s="1"/>
  <c r="R9" i="23" s="1"/>
  <c r="L7" i="30"/>
  <c r="N7" i="30" s="1"/>
  <c r="R7" i="30" s="1"/>
  <c r="K17" i="30"/>
  <c r="L9" i="30"/>
  <c r="N9" i="30" s="1"/>
  <c r="R9" i="30" s="1"/>
  <c r="L9" i="32"/>
  <c r="N9" i="32" s="1"/>
  <c r="R9" i="32" s="1"/>
  <c r="K17" i="32"/>
  <c r="B17" i="27"/>
  <c r="B12" i="27" s="1"/>
  <c r="B18" i="27" s="1"/>
  <c r="L16" i="27"/>
  <c r="L7" i="42"/>
  <c r="B17" i="40"/>
  <c r="B12" i="40" s="1"/>
  <c r="B18" i="40" s="1"/>
  <c r="L16" i="40"/>
  <c r="L7" i="40"/>
  <c r="L7" i="27"/>
  <c r="N7" i="27" s="1"/>
  <c r="R7" i="27" s="1"/>
  <c r="L7" i="23"/>
  <c r="K17" i="39"/>
  <c r="L9" i="39"/>
  <c r="N9" i="39" s="1"/>
  <c r="R9" i="39" s="1"/>
  <c r="B17" i="42"/>
  <c r="B12" i="42" s="1"/>
  <c r="B18" i="42" s="1"/>
  <c r="L16" i="42"/>
  <c r="L7" i="34"/>
  <c r="L9" i="29"/>
  <c r="N9" i="29" s="1"/>
  <c r="R9" i="29" s="1"/>
  <c r="K17" i="29"/>
  <c r="L7" i="41"/>
  <c r="N7" i="41" s="1"/>
  <c r="R7" i="41" s="1"/>
  <c r="K17" i="24"/>
  <c r="L9" i="24"/>
  <c r="N9" i="24" s="1"/>
  <c r="R9" i="24" s="1"/>
  <c r="L7" i="39"/>
  <c r="N7" i="39" s="1"/>
  <c r="R7" i="39" s="1"/>
  <c r="B17" i="29"/>
  <c r="B12" i="29" s="1"/>
  <c r="B18" i="29" s="1"/>
  <c r="L16" i="29"/>
  <c r="B17" i="24"/>
  <c r="B12" i="24" s="1"/>
  <c r="B18" i="24" s="1"/>
  <c r="L16" i="24"/>
  <c r="L7" i="43"/>
  <c r="N7" i="43" s="1"/>
  <c r="R7" i="43" s="1"/>
  <c r="B17" i="33"/>
  <c r="B12" i="33" s="1"/>
  <c r="B18" i="33" s="1"/>
  <c r="L16" i="33"/>
  <c r="K17" i="26"/>
  <c r="L9" i="26"/>
  <c r="N9" i="26" s="1"/>
  <c r="R9" i="26" s="1"/>
  <c r="K17" i="41"/>
  <c r="L9" i="41"/>
  <c r="N9" i="41" s="1"/>
  <c r="R9" i="41" s="1"/>
  <c r="B17" i="38"/>
  <c r="B12" i="38" s="1"/>
  <c r="B18" i="38" s="1"/>
  <c r="L16" i="38"/>
  <c r="K17" i="36"/>
  <c r="L9" i="36"/>
  <c r="N9" i="36" s="1"/>
  <c r="R9" i="36" s="1"/>
  <c r="B17" i="28"/>
  <c r="B12" i="28" s="1"/>
  <c r="B18" i="28" s="1"/>
  <c r="L16" i="28"/>
  <c r="R16" i="39"/>
  <c r="Q16" i="39"/>
  <c r="B17" i="30"/>
  <c r="B12" i="30" s="1"/>
  <c r="B18" i="30" s="1"/>
  <c r="L16" i="30"/>
  <c r="K17" i="38"/>
  <c r="L9" i="38"/>
  <c r="N9" i="38" s="1"/>
  <c r="R9" i="38" s="1"/>
  <c r="L9" i="42"/>
  <c r="N9" i="42" s="1"/>
  <c r="R9" i="42" s="1"/>
  <c r="K17" i="42"/>
  <c r="L9" i="33"/>
  <c r="N9" i="33" s="1"/>
  <c r="R9" i="33" s="1"/>
  <c r="K17" i="33"/>
  <c r="B17" i="41"/>
  <c r="B12" i="41" s="1"/>
  <c r="B18" i="41" s="1"/>
  <c r="L16" i="41"/>
  <c r="L7" i="28"/>
  <c r="H7" i="37"/>
  <c r="L9" i="37"/>
  <c r="N9" i="37" s="1"/>
  <c r="R9" i="37" s="1"/>
  <c r="K17" i="37"/>
  <c r="D17" i="37"/>
  <c r="D12" i="37" s="1"/>
  <c r="L2" i="37"/>
  <c r="P2" i="37" s="1"/>
  <c r="L4" i="37"/>
  <c r="K17" i="22"/>
  <c r="B17" i="16"/>
  <c r="B12" i="16" s="1"/>
  <c r="B18" i="16" s="1"/>
  <c r="L16" i="16"/>
  <c r="B17" i="14"/>
  <c r="B12" i="14" s="1"/>
  <c r="B18" i="14" s="1"/>
  <c r="L16" i="14"/>
  <c r="B17" i="18"/>
  <c r="B12" i="18" s="1"/>
  <c r="B18" i="18" s="1"/>
  <c r="L16" i="18"/>
  <c r="B17" i="21"/>
  <c r="B12" i="21" s="1"/>
  <c r="B18" i="21" s="1"/>
  <c r="L16" i="21"/>
  <c r="B17" i="22"/>
  <c r="B12" i="22" s="1"/>
  <c r="B18" i="22" s="1"/>
  <c r="L16" i="22"/>
  <c r="B17" i="11"/>
  <c r="B12" i="11" s="1"/>
  <c r="B18" i="11" s="1"/>
  <c r="L16" i="11"/>
  <c r="B17" i="19"/>
  <c r="B12" i="19" s="1"/>
  <c r="B18" i="19" s="1"/>
  <c r="L16" i="19"/>
  <c r="B17" i="17"/>
  <c r="B12" i="17" s="1"/>
  <c r="B18" i="17" s="1"/>
  <c r="L16" i="17"/>
  <c r="K17" i="19"/>
  <c r="K17" i="18"/>
  <c r="K17" i="14"/>
  <c r="K17" i="21"/>
  <c r="K17" i="17"/>
  <c r="L9" i="16"/>
  <c r="N9" i="16" s="1"/>
  <c r="R9" i="16" s="1"/>
  <c r="K17" i="16"/>
  <c r="L9" i="15"/>
  <c r="N9" i="15" s="1"/>
  <c r="R9" i="15" s="1"/>
  <c r="L9" i="11"/>
  <c r="N9" i="11" s="1"/>
  <c r="R9" i="11" s="1"/>
  <c r="K17" i="11"/>
  <c r="L6" i="11"/>
  <c r="N6" i="11" s="1"/>
  <c r="R6" i="11" s="1"/>
  <c r="L6" i="17"/>
  <c r="N6" i="17" s="1"/>
  <c r="R6" i="17" s="1"/>
  <c r="L6" i="16"/>
  <c r="N6" i="16" s="1"/>
  <c r="R6" i="16" s="1"/>
  <c r="C17" i="14"/>
  <c r="R10" i="15"/>
  <c r="N2" i="16"/>
  <c r="N2" i="11"/>
  <c r="R2" i="11" s="1"/>
  <c r="N2" i="17"/>
  <c r="R2" i="17" s="1"/>
  <c r="N2" i="21"/>
  <c r="R2" i="21" s="1"/>
  <c r="N2" i="18"/>
  <c r="R2" i="18" s="1"/>
  <c r="N2" i="19"/>
  <c r="R2" i="19" s="1"/>
  <c r="L6" i="15"/>
  <c r="N6" i="15" s="1"/>
  <c r="R6" i="15" s="1"/>
  <c r="L9" i="22"/>
  <c r="N9" i="22" s="1"/>
  <c r="R9" i="22" s="1"/>
  <c r="F3" i="21"/>
  <c r="L9" i="21"/>
  <c r="N9" i="21" s="1"/>
  <c r="R9" i="21" s="1"/>
  <c r="L9" i="18"/>
  <c r="N9" i="18" s="1"/>
  <c r="R9" i="18" s="1"/>
  <c r="F12" i="16"/>
  <c r="F18" i="16" s="1"/>
  <c r="L6" i="21"/>
  <c r="N6" i="21" s="1"/>
  <c r="R6" i="21" s="1"/>
  <c r="L6" i="22"/>
  <c r="N6" i="22" s="1"/>
  <c r="R6" i="22" s="1"/>
  <c r="L6" i="18"/>
  <c r="N6" i="18" s="1"/>
  <c r="R6" i="18" s="1"/>
  <c r="L9" i="19"/>
  <c r="N9" i="19" s="1"/>
  <c r="R9" i="19" s="1"/>
  <c r="L6" i="19"/>
  <c r="N6" i="19" s="1"/>
  <c r="R6" i="19" s="1"/>
  <c r="L9" i="17"/>
  <c r="N9" i="17" s="1"/>
  <c r="R9" i="17" s="1"/>
  <c r="L7" i="17"/>
  <c r="L7" i="16"/>
  <c r="N7" i="16" s="1"/>
  <c r="R7" i="16" s="1"/>
  <c r="D12" i="14"/>
  <c r="N10" i="14"/>
  <c r="R10" i="14" s="1"/>
  <c r="L6" i="14"/>
  <c r="N7" i="14"/>
  <c r="R7" i="14" s="1"/>
  <c r="F3" i="14"/>
  <c r="L9" i="14"/>
  <c r="N4" i="14"/>
  <c r="R4" i="14" s="1"/>
  <c r="K18" i="15" l="1"/>
  <c r="E14" i="15"/>
  <c r="F17" i="29"/>
  <c r="F12" i="29" s="1"/>
  <c r="F18" i="29" s="1"/>
  <c r="G3" i="29"/>
  <c r="L3" i="29" s="1"/>
  <c r="F17" i="21"/>
  <c r="F12" i="21" s="1"/>
  <c r="F18" i="21" s="1"/>
  <c r="G3" i="21"/>
  <c r="F17" i="14"/>
  <c r="F12" i="14" s="1"/>
  <c r="F18" i="14" s="1"/>
  <c r="G3" i="14"/>
  <c r="I18" i="19"/>
  <c r="J18" i="19" s="1"/>
  <c r="R11" i="34"/>
  <c r="R11" i="20"/>
  <c r="L3" i="34"/>
  <c r="G5" i="18"/>
  <c r="L3" i="15"/>
  <c r="D18" i="37"/>
  <c r="D18" i="14"/>
  <c r="K13" i="20"/>
  <c r="K18" i="20" s="1"/>
  <c r="N9" i="20"/>
  <c r="R9" i="20" s="1"/>
  <c r="N7" i="20"/>
  <c r="R7" i="20" s="1"/>
  <c r="I17" i="20"/>
  <c r="I13" i="20" s="1"/>
  <c r="L8" i="20"/>
  <c r="N8" i="20" s="1"/>
  <c r="R8" i="20" s="1"/>
  <c r="Q16" i="20"/>
  <c r="R16" i="20"/>
  <c r="B12" i="20"/>
  <c r="B18" i="20" s="1"/>
  <c r="G5" i="23"/>
  <c r="L5" i="23" s="1"/>
  <c r="I18" i="11"/>
  <c r="J18" i="11" s="1"/>
  <c r="J8" i="11" s="1"/>
  <c r="J17" i="11" s="1"/>
  <c r="J13" i="11" s="1"/>
  <c r="I18" i="18"/>
  <c r="J18" i="18" s="1"/>
  <c r="J8" i="18" s="1"/>
  <c r="I18" i="31"/>
  <c r="J18" i="31" s="1"/>
  <c r="J8" i="31" s="1"/>
  <c r="J17" i="31" s="1"/>
  <c r="J13" i="31" s="1"/>
  <c r="R2" i="42"/>
  <c r="I18" i="17"/>
  <c r="I8" i="17" s="1"/>
  <c r="I17" i="17" s="1"/>
  <c r="J8" i="21"/>
  <c r="J17" i="21" s="1"/>
  <c r="J13" i="21" s="1"/>
  <c r="I18" i="33"/>
  <c r="I8" i="33" s="1"/>
  <c r="I18" i="16"/>
  <c r="I8" i="16" s="1"/>
  <c r="I17" i="16" s="1"/>
  <c r="I13" i="16" s="1"/>
  <c r="I18" i="22"/>
  <c r="J18" i="22" s="1"/>
  <c r="J8" i="22" s="1"/>
  <c r="I18" i="26"/>
  <c r="I8" i="26" s="1"/>
  <c r="R2" i="43"/>
  <c r="H17" i="14"/>
  <c r="H12" i="14" s="1"/>
  <c r="H18" i="14" s="1"/>
  <c r="N4" i="37"/>
  <c r="R4" i="37" s="1"/>
  <c r="M11" i="36"/>
  <c r="M11" i="24"/>
  <c r="M11" i="38"/>
  <c r="M11" i="29"/>
  <c r="M11" i="11"/>
  <c r="M11" i="26"/>
  <c r="M11" i="30"/>
  <c r="M11" i="27"/>
  <c r="M11" i="37"/>
  <c r="M11" i="33"/>
  <c r="M11" i="23"/>
  <c r="M11" i="31"/>
  <c r="M11" i="42"/>
  <c r="M11" i="41"/>
  <c r="M11" i="39"/>
  <c r="M11" i="40"/>
  <c r="M11" i="32"/>
  <c r="M11" i="28"/>
  <c r="G5" i="11"/>
  <c r="G17" i="11" s="1"/>
  <c r="H17" i="17"/>
  <c r="H12" i="17" s="1"/>
  <c r="H18" i="17" s="1"/>
  <c r="J8" i="29"/>
  <c r="J17" i="29" s="1"/>
  <c r="J13" i="29" s="1"/>
  <c r="I18" i="39"/>
  <c r="I18" i="30"/>
  <c r="I18" i="38"/>
  <c r="I18" i="36"/>
  <c r="I18" i="28"/>
  <c r="I18" i="32"/>
  <c r="I18" i="24"/>
  <c r="I18" i="42"/>
  <c r="I18" i="40"/>
  <c r="I18" i="23"/>
  <c r="Q16" i="37"/>
  <c r="N2" i="36"/>
  <c r="R2" i="36" s="1"/>
  <c r="B17" i="36"/>
  <c r="B12" i="36" s="1"/>
  <c r="B18" i="36" s="1"/>
  <c r="H17" i="11"/>
  <c r="L3" i="17"/>
  <c r="H17" i="23"/>
  <c r="H12" i="23" s="1"/>
  <c r="H18" i="23" s="1"/>
  <c r="H17" i="21"/>
  <c r="H12" i="21" s="1"/>
  <c r="H18" i="21" s="1"/>
  <c r="H17" i="34"/>
  <c r="H12" i="34" s="1"/>
  <c r="H18" i="34" s="1"/>
  <c r="G5" i="22"/>
  <c r="L5" i="22" s="1"/>
  <c r="H17" i="36"/>
  <c r="H12" i="36" s="1"/>
  <c r="H18" i="36" s="1"/>
  <c r="H17" i="24"/>
  <c r="H12" i="24" s="1"/>
  <c r="H18" i="24" s="1"/>
  <c r="H17" i="19"/>
  <c r="H12" i="19" s="1"/>
  <c r="H18" i="19" s="1"/>
  <c r="H17" i="28"/>
  <c r="H12" i="28" s="1"/>
  <c r="H18" i="28" s="1"/>
  <c r="G5" i="16"/>
  <c r="G17" i="16" s="1"/>
  <c r="H17" i="18"/>
  <c r="H12" i="18" s="1"/>
  <c r="H18" i="18" s="1"/>
  <c r="H17" i="32"/>
  <c r="H12" i="32" s="1"/>
  <c r="H18" i="32" s="1"/>
  <c r="H17" i="27"/>
  <c r="H12" i="27" s="1"/>
  <c r="H18" i="27" s="1"/>
  <c r="G5" i="24"/>
  <c r="L5" i="24" s="1"/>
  <c r="G5" i="40"/>
  <c r="L5" i="40" s="1"/>
  <c r="H17" i="40"/>
  <c r="H12" i="40" s="1"/>
  <c r="H18" i="40" s="1"/>
  <c r="H17" i="22"/>
  <c r="H12" i="22" s="1"/>
  <c r="H18" i="22" s="1"/>
  <c r="H17" i="39"/>
  <c r="H12" i="39" s="1"/>
  <c r="H18" i="39" s="1"/>
  <c r="H17" i="31"/>
  <c r="H12" i="31" s="1"/>
  <c r="H18" i="31" s="1"/>
  <c r="H17" i="16"/>
  <c r="H12" i="16" s="1"/>
  <c r="H18" i="16" s="1"/>
  <c r="H17" i="33"/>
  <c r="H12" i="33" s="1"/>
  <c r="H18" i="33" s="1"/>
  <c r="G5" i="30"/>
  <c r="L5" i="30" s="1"/>
  <c r="H17" i="38"/>
  <c r="H12" i="38" s="1"/>
  <c r="H18" i="38" s="1"/>
  <c r="K13" i="30"/>
  <c r="K18" i="30" s="1"/>
  <c r="G5" i="31"/>
  <c r="L5" i="31" s="1"/>
  <c r="H17" i="41"/>
  <c r="H12" i="41" s="1"/>
  <c r="H18" i="41" s="1"/>
  <c r="L3" i="33"/>
  <c r="H17" i="43"/>
  <c r="H12" i="43" s="1"/>
  <c r="H18" i="43" s="1"/>
  <c r="L3" i="26"/>
  <c r="L3" i="32"/>
  <c r="H17" i="30"/>
  <c r="H12" i="30" s="1"/>
  <c r="H18" i="30" s="1"/>
  <c r="G5" i="28"/>
  <c r="L5" i="28" s="1"/>
  <c r="I8" i="34"/>
  <c r="L3" i="42"/>
  <c r="H17" i="29"/>
  <c r="H12" i="29" s="1"/>
  <c r="H18" i="29" s="1"/>
  <c r="K13" i="29"/>
  <c r="K18" i="29" s="1"/>
  <c r="L3" i="38"/>
  <c r="H17" i="26"/>
  <c r="H12" i="26" s="1"/>
  <c r="H18" i="26" s="1"/>
  <c r="H17" i="42"/>
  <c r="H12" i="42" s="1"/>
  <c r="H18" i="42" s="1"/>
  <c r="L3" i="36"/>
  <c r="L3" i="43"/>
  <c r="K13" i="38"/>
  <c r="K18" i="38" s="1"/>
  <c r="K13" i="36"/>
  <c r="K18" i="36" s="1"/>
  <c r="K13" i="26"/>
  <c r="K18" i="26" s="1"/>
  <c r="K13" i="24"/>
  <c r="K18" i="24" s="1"/>
  <c r="L3" i="39"/>
  <c r="K13" i="39"/>
  <c r="K18" i="39" s="1"/>
  <c r="K13" i="32"/>
  <c r="K18" i="32" s="1"/>
  <c r="K13" i="28"/>
  <c r="K18" i="28" s="1"/>
  <c r="K13" i="33"/>
  <c r="K18" i="33" s="1"/>
  <c r="K13" i="42"/>
  <c r="K18" i="42" s="1"/>
  <c r="F17" i="37"/>
  <c r="F12" i="37" s="1"/>
  <c r="F18" i="37" s="1"/>
  <c r="N7" i="34"/>
  <c r="R7" i="34" s="1"/>
  <c r="R16" i="29"/>
  <c r="Q16" i="29"/>
  <c r="R16" i="42"/>
  <c r="Q16" i="42"/>
  <c r="K13" i="31"/>
  <c r="K18" i="31" s="1"/>
  <c r="R16" i="33"/>
  <c r="Q16" i="33"/>
  <c r="R16" i="32"/>
  <c r="Q16" i="32"/>
  <c r="N7" i="28"/>
  <c r="R7" i="28" s="1"/>
  <c r="R16" i="38"/>
  <c r="Q16" i="38"/>
  <c r="N7" i="40"/>
  <c r="R7" i="40" s="1"/>
  <c r="N7" i="42"/>
  <c r="R7" i="42" s="1"/>
  <c r="K13" i="40"/>
  <c r="K18" i="40" s="1"/>
  <c r="R16" i="41"/>
  <c r="Q16" i="41"/>
  <c r="R16" i="27"/>
  <c r="Q16" i="27"/>
  <c r="Q16" i="43"/>
  <c r="R16" i="43"/>
  <c r="K13" i="27"/>
  <c r="K18" i="27" s="1"/>
  <c r="K13" i="41"/>
  <c r="K18" i="41" s="1"/>
  <c r="N7" i="23"/>
  <c r="R7" i="23" s="1"/>
  <c r="K9" i="43"/>
  <c r="Q11" i="43" s="1"/>
  <c r="I18" i="43"/>
  <c r="J18" i="43" s="1"/>
  <c r="J8" i="43" s="1"/>
  <c r="J17" i="43" s="1"/>
  <c r="J13" i="43" s="1"/>
  <c r="R16" i="30"/>
  <c r="Q16" i="30"/>
  <c r="R16" i="24"/>
  <c r="Q16" i="24"/>
  <c r="R16" i="36"/>
  <c r="Q16" i="36"/>
  <c r="Q16" i="40"/>
  <c r="R16" i="40"/>
  <c r="R16" i="26"/>
  <c r="Q16" i="26"/>
  <c r="N7" i="38"/>
  <c r="R7" i="38" s="1"/>
  <c r="N7" i="26"/>
  <c r="R7" i="26" s="1"/>
  <c r="R16" i="31"/>
  <c r="Q16" i="31"/>
  <c r="L7" i="37"/>
  <c r="N7" i="37" s="1"/>
  <c r="R7" i="37" s="1"/>
  <c r="R16" i="28"/>
  <c r="Q16" i="28"/>
  <c r="K13" i="23"/>
  <c r="K18" i="23" s="1"/>
  <c r="R16" i="34"/>
  <c r="Q16" i="34"/>
  <c r="K13" i="37"/>
  <c r="K18" i="37" s="1"/>
  <c r="B16" i="23"/>
  <c r="J8" i="41"/>
  <c r="J17" i="41" s="1"/>
  <c r="J13" i="41" s="1"/>
  <c r="I8" i="41"/>
  <c r="R16" i="21"/>
  <c r="Q16" i="21"/>
  <c r="R16" i="17"/>
  <c r="Q16" i="17"/>
  <c r="R16" i="18"/>
  <c r="Q16" i="18"/>
  <c r="R16" i="19"/>
  <c r="Q16" i="19"/>
  <c r="R16" i="14"/>
  <c r="Q16" i="14"/>
  <c r="R16" i="11"/>
  <c r="Q16" i="11"/>
  <c r="R16" i="16"/>
  <c r="Q16" i="16"/>
  <c r="R16" i="22"/>
  <c r="Q16" i="22"/>
  <c r="L16" i="15"/>
  <c r="C12" i="14"/>
  <c r="C18" i="14" s="1"/>
  <c r="R2" i="16"/>
  <c r="K13" i="11"/>
  <c r="K18" i="11" s="1"/>
  <c r="K13" i="16"/>
  <c r="K18" i="16" s="1"/>
  <c r="M11" i="17"/>
  <c r="M11" i="18"/>
  <c r="M11" i="16"/>
  <c r="M11" i="22"/>
  <c r="M11" i="15"/>
  <c r="M11" i="21"/>
  <c r="M11" i="14"/>
  <c r="M11" i="19"/>
  <c r="N2" i="15"/>
  <c r="N2" i="22"/>
  <c r="R2" i="22" s="1"/>
  <c r="K13" i="19"/>
  <c r="K18" i="19" s="1"/>
  <c r="K13" i="21"/>
  <c r="K18" i="21" s="1"/>
  <c r="K13" i="18"/>
  <c r="K18" i="18" s="1"/>
  <c r="K13" i="22"/>
  <c r="K18" i="22" s="1"/>
  <c r="K13" i="17"/>
  <c r="K18" i="17" s="1"/>
  <c r="N7" i="17"/>
  <c r="R7" i="17" s="1"/>
  <c r="K13" i="14"/>
  <c r="K18" i="14" s="1"/>
  <c r="N9" i="14"/>
  <c r="R9" i="14" s="1"/>
  <c r="N6" i="14"/>
  <c r="R6" i="14" s="1"/>
  <c r="I8" i="19" l="1"/>
  <c r="I17" i="19" s="1"/>
  <c r="I13" i="19" s="1"/>
  <c r="R11" i="21"/>
  <c r="R11" i="40"/>
  <c r="R11" i="26"/>
  <c r="R11" i="39"/>
  <c r="R11" i="11"/>
  <c r="R11" i="41"/>
  <c r="R11" i="29"/>
  <c r="R11" i="15"/>
  <c r="R11" i="42"/>
  <c r="R11" i="38"/>
  <c r="R11" i="18"/>
  <c r="R11" i="31"/>
  <c r="R11" i="24"/>
  <c r="R11" i="16"/>
  <c r="R11" i="17"/>
  <c r="R11" i="23"/>
  <c r="R11" i="36"/>
  <c r="R11" i="33"/>
  <c r="R11" i="37"/>
  <c r="R11" i="22"/>
  <c r="R11" i="28"/>
  <c r="R11" i="27"/>
  <c r="R11" i="14"/>
  <c r="R11" i="32"/>
  <c r="R11" i="30"/>
  <c r="R11" i="19"/>
  <c r="Q5" i="31"/>
  <c r="Q5" i="40"/>
  <c r="Q5" i="22"/>
  <c r="Q5" i="24"/>
  <c r="E17" i="24" s="1"/>
  <c r="E12" i="24" s="1"/>
  <c r="E18" i="24" s="1"/>
  <c r="Q5" i="28"/>
  <c r="E17" i="28" s="1"/>
  <c r="E12" i="28" s="1"/>
  <c r="E18" i="28" s="1"/>
  <c r="Q5" i="30"/>
  <c r="E17" i="30" s="1"/>
  <c r="E12" i="30" s="1"/>
  <c r="E18" i="30" s="1"/>
  <c r="R5" i="23"/>
  <c r="Q5" i="23"/>
  <c r="E17" i="23" s="1"/>
  <c r="E12" i="23" s="1"/>
  <c r="E18" i="23" s="1"/>
  <c r="E14" i="20"/>
  <c r="L13" i="20"/>
  <c r="L8" i="15"/>
  <c r="N8" i="15" s="1"/>
  <c r="R8" i="15" s="1"/>
  <c r="J18" i="17"/>
  <c r="J8" i="17" s="1"/>
  <c r="L8" i="17" s="1"/>
  <c r="N8" i="17" s="1"/>
  <c r="R8" i="17" s="1"/>
  <c r="J8" i="34"/>
  <c r="J17" i="34" s="1"/>
  <c r="J13" i="34" s="1"/>
  <c r="I8" i="11"/>
  <c r="I17" i="11" s="1"/>
  <c r="I13" i="11" s="1"/>
  <c r="L13" i="11" s="1"/>
  <c r="J18" i="33"/>
  <c r="J8" i="33" s="1"/>
  <c r="J17" i="33" s="1"/>
  <c r="J13" i="33" s="1"/>
  <c r="G17" i="23"/>
  <c r="G12" i="23" s="1"/>
  <c r="G18" i="23" s="1"/>
  <c r="L3" i="23"/>
  <c r="J18" i="16"/>
  <c r="J8" i="16" s="1"/>
  <c r="J17" i="16" s="1"/>
  <c r="J13" i="16" s="1"/>
  <c r="I8" i="22"/>
  <c r="I17" i="22" s="1"/>
  <c r="I13" i="22" s="1"/>
  <c r="I8" i="18"/>
  <c r="I17" i="18" s="1"/>
  <c r="I13" i="18" s="1"/>
  <c r="J8" i="19"/>
  <c r="J17" i="19" s="1"/>
  <c r="J13" i="19" s="1"/>
  <c r="I8" i="21"/>
  <c r="I17" i="21" s="1"/>
  <c r="I13" i="21" s="1"/>
  <c r="J18" i="26"/>
  <c r="J8" i="26" s="1"/>
  <c r="J17" i="26" s="1"/>
  <c r="J13" i="26" s="1"/>
  <c r="I8" i="31"/>
  <c r="I17" i="31" s="1"/>
  <c r="I13" i="31" s="1"/>
  <c r="L13" i="31" s="1"/>
  <c r="N3" i="38"/>
  <c r="R3" i="38" s="1"/>
  <c r="N3" i="32"/>
  <c r="R3" i="32" s="1"/>
  <c r="N3" i="26"/>
  <c r="R3" i="26" s="1"/>
  <c r="N3" i="43"/>
  <c r="R3" i="43" s="1"/>
  <c r="N3" i="33"/>
  <c r="R3" i="33" s="1"/>
  <c r="N3" i="39"/>
  <c r="R3" i="39" s="1"/>
  <c r="N3" i="36"/>
  <c r="R3" i="36" s="1"/>
  <c r="N3" i="42"/>
  <c r="R3" i="42" s="1"/>
  <c r="R5" i="31"/>
  <c r="N3" i="34"/>
  <c r="R3" i="34" s="1"/>
  <c r="R5" i="40"/>
  <c r="N3" i="29"/>
  <c r="R3" i="29" s="1"/>
  <c r="I8" i="29"/>
  <c r="I17" i="29" s="1"/>
  <c r="I13" i="29" s="1"/>
  <c r="E14" i="29" s="1"/>
  <c r="J18" i="39"/>
  <c r="J8" i="39" s="1"/>
  <c r="J17" i="39" s="1"/>
  <c r="J13" i="39" s="1"/>
  <c r="I8" i="39"/>
  <c r="J18" i="42"/>
  <c r="J8" i="42" s="1"/>
  <c r="J17" i="42" s="1"/>
  <c r="J13" i="42" s="1"/>
  <c r="I8" i="42"/>
  <c r="J18" i="24"/>
  <c r="J8" i="24" s="1"/>
  <c r="J17" i="24" s="1"/>
  <c r="J13" i="24" s="1"/>
  <c r="I8" i="24"/>
  <c r="J18" i="32"/>
  <c r="J8" i="32" s="1"/>
  <c r="J17" i="32" s="1"/>
  <c r="J13" i="32" s="1"/>
  <c r="I8" i="32"/>
  <c r="J18" i="28"/>
  <c r="J8" i="28" s="1"/>
  <c r="J17" i="28" s="1"/>
  <c r="J13" i="28" s="1"/>
  <c r="I8" i="28"/>
  <c r="J18" i="36"/>
  <c r="J8" i="36" s="1"/>
  <c r="J17" i="36" s="1"/>
  <c r="J13" i="36" s="1"/>
  <c r="I8" i="36"/>
  <c r="I8" i="27"/>
  <c r="J8" i="27"/>
  <c r="J17" i="27" s="1"/>
  <c r="J13" i="27" s="1"/>
  <c r="J18" i="23"/>
  <c r="J8" i="23" s="1"/>
  <c r="J17" i="23" s="1"/>
  <c r="J13" i="23" s="1"/>
  <c r="I8" i="23"/>
  <c r="J18" i="38"/>
  <c r="J8" i="38" s="1"/>
  <c r="J17" i="38" s="1"/>
  <c r="J13" i="38" s="1"/>
  <c r="I8" i="38"/>
  <c r="J18" i="40"/>
  <c r="J8" i="40" s="1"/>
  <c r="J17" i="40" s="1"/>
  <c r="J13" i="40" s="1"/>
  <c r="I8" i="40"/>
  <c r="J18" i="30"/>
  <c r="J8" i="30" s="1"/>
  <c r="J17" i="30" s="1"/>
  <c r="J13" i="30" s="1"/>
  <c r="I8" i="30"/>
  <c r="G5" i="17"/>
  <c r="L5" i="17" s="1"/>
  <c r="N2" i="37"/>
  <c r="R2" i="37" s="1"/>
  <c r="R2" i="23"/>
  <c r="L3" i="22"/>
  <c r="R5" i="24"/>
  <c r="R5" i="30"/>
  <c r="L3" i="16"/>
  <c r="R5" i="28"/>
  <c r="H17" i="37"/>
  <c r="H12" i="37" s="1"/>
  <c r="H18" i="37" s="1"/>
  <c r="L3" i="24"/>
  <c r="L3" i="40"/>
  <c r="L3" i="30"/>
  <c r="G17" i="24"/>
  <c r="G12" i="24" s="1"/>
  <c r="G18" i="24" s="1"/>
  <c r="G17" i="40"/>
  <c r="G12" i="40" s="1"/>
  <c r="G18" i="40" s="1"/>
  <c r="G17" i="30"/>
  <c r="G12" i="30" s="1"/>
  <c r="G18" i="30" s="1"/>
  <c r="L3" i="31"/>
  <c r="G17" i="31"/>
  <c r="G12" i="31" s="1"/>
  <c r="G18" i="31" s="1"/>
  <c r="L3" i="28"/>
  <c r="G5" i="26"/>
  <c r="L5" i="26" s="1"/>
  <c r="G5" i="33"/>
  <c r="L5" i="33" s="1"/>
  <c r="G5" i="41"/>
  <c r="L5" i="41" s="1"/>
  <c r="G5" i="42"/>
  <c r="L5" i="42" s="1"/>
  <c r="L3" i="41"/>
  <c r="G17" i="28"/>
  <c r="G12" i="28" s="1"/>
  <c r="G18" i="28" s="1"/>
  <c r="G5" i="32"/>
  <c r="L5" i="32" s="1"/>
  <c r="G5" i="27"/>
  <c r="L5" i="27" s="1"/>
  <c r="L3" i="27"/>
  <c r="L3" i="37"/>
  <c r="G5" i="29"/>
  <c r="L5" i="29" s="1"/>
  <c r="G5" i="38"/>
  <c r="L5" i="38" s="1"/>
  <c r="G5" i="36"/>
  <c r="L5" i="36" s="1"/>
  <c r="L5" i="39"/>
  <c r="I8" i="43"/>
  <c r="I17" i="43" s="1"/>
  <c r="I13" i="43" s="1"/>
  <c r="G5" i="43"/>
  <c r="L5" i="43" s="1"/>
  <c r="I17" i="26"/>
  <c r="I13" i="26" s="1"/>
  <c r="K17" i="43"/>
  <c r="L9" i="43"/>
  <c r="N9" i="43" s="1"/>
  <c r="R9" i="43" s="1"/>
  <c r="I17" i="33"/>
  <c r="I13" i="33" s="1"/>
  <c r="B17" i="23"/>
  <c r="L16" i="23"/>
  <c r="I17" i="41"/>
  <c r="L8" i="41"/>
  <c r="I17" i="34"/>
  <c r="I13" i="34" s="1"/>
  <c r="R16" i="15"/>
  <c r="Q16" i="15"/>
  <c r="J17" i="22"/>
  <c r="J13" i="22" s="1"/>
  <c r="J17" i="18"/>
  <c r="J13" i="18" s="1"/>
  <c r="L3" i="21"/>
  <c r="G17" i="22"/>
  <c r="G12" i="22" s="1"/>
  <c r="G18" i="22" s="1"/>
  <c r="G12" i="11"/>
  <c r="G18" i="11" s="1"/>
  <c r="R2" i="15"/>
  <c r="N3" i="17"/>
  <c r="R3" i="17" s="1"/>
  <c r="R5" i="22"/>
  <c r="L5" i="16"/>
  <c r="G12" i="16"/>
  <c r="G18" i="16" s="1"/>
  <c r="G5" i="21"/>
  <c r="L5" i="21" s="1"/>
  <c r="I13" i="17"/>
  <c r="N3" i="15"/>
  <c r="R3" i="15" s="1"/>
  <c r="G5" i="14"/>
  <c r="L5" i="14" s="1"/>
  <c r="L3" i="14"/>
  <c r="G5" i="20" l="1"/>
  <c r="G4" i="20" s="1"/>
  <c r="L4" i="20" s="1"/>
  <c r="Q5" i="21"/>
  <c r="Q5" i="43"/>
  <c r="Q5" i="32"/>
  <c r="N3" i="23"/>
  <c r="R3" i="23" s="1"/>
  <c r="Q5" i="42"/>
  <c r="Q5" i="16"/>
  <c r="Q5" i="14"/>
  <c r="Q5" i="41"/>
  <c r="Q5" i="27"/>
  <c r="Q5" i="39"/>
  <c r="Q5" i="36"/>
  <c r="Q5" i="17"/>
  <c r="E17" i="17" s="1"/>
  <c r="E12" i="17" s="1"/>
  <c r="E18" i="17" s="1"/>
  <c r="Q5" i="38"/>
  <c r="Q5" i="33"/>
  <c r="Q5" i="29"/>
  <c r="Q5" i="26"/>
  <c r="L14" i="20"/>
  <c r="J17" i="17"/>
  <c r="J13" i="17" s="1"/>
  <c r="E14" i="17" s="1"/>
  <c r="L8" i="11"/>
  <c r="N8" i="11" s="1"/>
  <c r="R8" i="11" s="1"/>
  <c r="L8" i="34"/>
  <c r="N8" i="34" s="1"/>
  <c r="L8" i="33"/>
  <c r="N8" i="33" s="1"/>
  <c r="R8" i="33" s="1"/>
  <c r="L8" i="22"/>
  <c r="N8" i="22" s="1"/>
  <c r="R8" i="22" s="1"/>
  <c r="L13" i="33"/>
  <c r="L8" i="16"/>
  <c r="N8" i="16" s="1"/>
  <c r="R8" i="16" s="1"/>
  <c r="L8" i="18"/>
  <c r="N8" i="18" s="1"/>
  <c r="R8" i="18" s="1"/>
  <c r="L8" i="19"/>
  <c r="N8" i="19" s="1"/>
  <c r="R8" i="19" s="1"/>
  <c r="L13" i="26"/>
  <c r="L8" i="21"/>
  <c r="N8" i="21" s="1"/>
  <c r="R8" i="21" s="1"/>
  <c r="L8" i="26"/>
  <c r="N8" i="26" s="1"/>
  <c r="R8" i="26" s="1"/>
  <c r="L8" i="31"/>
  <c r="N8" i="31" s="1"/>
  <c r="R8" i="31" s="1"/>
  <c r="L14" i="29"/>
  <c r="R14" i="29" s="1"/>
  <c r="N3" i="27"/>
  <c r="R3" i="27" s="1"/>
  <c r="N3" i="28"/>
  <c r="R3" i="28" s="1"/>
  <c r="N3" i="31"/>
  <c r="R3" i="31" s="1"/>
  <c r="N3" i="24"/>
  <c r="R3" i="24" s="1"/>
  <c r="N3" i="16"/>
  <c r="R3" i="16" s="1"/>
  <c r="N3" i="41"/>
  <c r="R3" i="41" s="1"/>
  <c r="N3" i="30"/>
  <c r="R3" i="30" s="1"/>
  <c r="N3" i="22"/>
  <c r="R3" i="22" s="1"/>
  <c r="N3" i="21"/>
  <c r="R3" i="21" s="1"/>
  <c r="N3" i="40"/>
  <c r="R3" i="40" s="1"/>
  <c r="N3" i="37"/>
  <c r="R3" i="37" s="1"/>
  <c r="M11" i="43"/>
  <c r="L8" i="29"/>
  <c r="N8" i="29" s="1"/>
  <c r="R8" i="29" s="1"/>
  <c r="L13" i="29"/>
  <c r="G17" i="17"/>
  <c r="G12" i="17" s="1"/>
  <c r="G18" i="17" s="1"/>
  <c r="L8" i="40"/>
  <c r="N8" i="40" s="1"/>
  <c r="R8" i="40" s="1"/>
  <c r="I17" i="40"/>
  <c r="I13" i="40" s="1"/>
  <c r="I17" i="28"/>
  <c r="I13" i="28" s="1"/>
  <c r="L8" i="28"/>
  <c r="N8" i="28" s="1"/>
  <c r="R8" i="28" s="1"/>
  <c r="I17" i="39"/>
  <c r="I13" i="39" s="1"/>
  <c r="L8" i="39"/>
  <c r="N8" i="39" s="1"/>
  <c r="R8" i="39" s="1"/>
  <c r="L8" i="38"/>
  <c r="N8" i="38" s="1"/>
  <c r="R8" i="38" s="1"/>
  <c r="I17" i="38"/>
  <c r="I13" i="38" s="1"/>
  <c r="I17" i="32"/>
  <c r="I13" i="32" s="1"/>
  <c r="L8" i="32"/>
  <c r="N8" i="32" s="1"/>
  <c r="R8" i="32" s="1"/>
  <c r="J18" i="37"/>
  <c r="J8" i="37" s="1"/>
  <c r="J17" i="37" s="1"/>
  <c r="J13" i="37" s="1"/>
  <c r="I8" i="37"/>
  <c r="E17" i="40"/>
  <c r="E12" i="40" s="1"/>
  <c r="L8" i="23"/>
  <c r="N8" i="23" s="1"/>
  <c r="R8" i="23" s="1"/>
  <c r="I17" i="23"/>
  <c r="I13" i="23" s="1"/>
  <c r="I17" i="24"/>
  <c r="I13" i="24" s="1"/>
  <c r="L8" i="24"/>
  <c r="N8" i="24" s="1"/>
  <c r="R8" i="24" s="1"/>
  <c r="E17" i="31"/>
  <c r="E12" i="31" s="1"/>
  <c r="E18" i="31" s="1"/>
  <c r="I17" i="27"/>
  <c r="I13" i="27" s="1"/>
  <c r="L8" i="27"/>
  <c r="N8" i="27" s="1"/>
  <c r="R8" i="27" s="1"/>
  <c r="L8" i="30"/>
  <c r="N8" i="30" s="1"/>
  <c r="R8" i="30" s="1"/>
  <c r="I17" i="30"/>
  <c r="I13" i="30" s="1"/>
  <c r="I17" i="36"/>
  <c r="I13" i="36" s="1"/>
  <c r="L8" i="36"/>
  <c r="N8" i="36" s="1"/>
  <c r="R8" i="36" s="1"/>
  <c r="I17" i="42"/>
  <c r="I13" i="42" s="1"/>
  <c r="L8" i="42"/>
  <c r="N8" i="42" s="1"/>
  <c r="R8" i="42" s="1"/>
  <c r="R5" i="17"/>
  <c r="G17" i="41"/>
  <c r="G12" i="41" s="1"/>
  <c r="G18" i="41" s="1"/>
  <c r="G17" i="32"/>
  <c r="G12" i="32" s="1"/>
  <c r="G18" i="32" s="1"/>
  <c r="G17" i="26"/>
  <c r="G12" i="26" s="1"/>
  <c r="G18" i="26" s="1"/>
  <c r="G17" i="27"/>
  <c r="G12" i="27" s="1"/>
  <c r="G18" i="27" s="1"/>
  <c r="G17" i="38"/>
  <c r="G12" i="38" s="1"/>
  <c r="G18" i="38" s="1"/>
  <c r="G17" i="33"/>
  <c r="G12" i="33" s="1"/>
  <c r="G18" i="33" s="1"/>
  <c r="G17" i="42"/>
  <c r="G12" i="42" s="1"/>
  <c r="G18" i="42" s="1"/>
  <c r="G17" i="43"/>
  <c r="G12" i="43" s="1"/>
  <c r="G18" i="43" s="1"/>
  <c r="G17" i="29"/>
  <c r="G12" i="29" s="1"/>
  <c r="G18" i="29" s="1"/>
  <c r="R5" i="33"/>
  <c r="R5" i="26"/>
  <c r="G17" i="36"/>
  <c r="G12" i="36" s="1"/>
  <c r="G18" i="36" s="1"/>
  <c r="R5" i="42"/>
  <c r="E14" i="33"/>
  <c r="R5" i="32"/>
  <c r="R5" i="41"/>
  <c r="R5" i="38"/>
  <c r="L8" i="43"/>
  <c r="N8" i="43" s="1"/>
  <c r="R8" i="43" s="1"/>
  <c r="G17" i="39"/>
  <c r="G12" i="39" s="1"/>
  <c r="G18" i="39" s="1"/>
  <c r="R5" i="29"/>
  <c r="G5" i="37"/>
  <c r="L5" i="37" s="1"/>
  <c r="R5" i="36"/>
  <c r="E14" i="26"/>
  <c r="R5" i="27"/>
  <c r="R5" i="43"/>
  <c r="R5" i="39"/>
  <c r="E14" i="31"/>
  <c r="L12" i="28"/>
  <c r="L12" i="24"/>
  <c r="K13" i="43"/>
  <c r="K18" i="43" s="1"/>
  <c r="L12" i="30"/>
  <c r="R16" i="23"/>
  <c r="Q16" i="23"/>
  <c r="B12" i="23"/>
  <c r="B18" i="23" s="1"/>
  <c r="E14" i="34"/>
  <c r="L13" i="34"/>
  <c r="N8" i="41"/>
  <c r="I13" i="41"/>
  <c r="E14" i="16"/>
  <c r="L13" i="16"/>
  <c r="L13" i="21"/>
  <c r="E14" i="21"/>
  <c r="G17" i="21"/>
  <c r="G12" i="21" s="1"/>
  <c r="G18" i="21" s="1"/>
  <c r="G17" i="14"/>
  <c r="G12" i="14" s="1"/>
  <c r="G18" i="14" s="1"/>
  <c r="E14" i="11"/>
  <c r="E17" i="22"/>
  <c r="L17" i="22" s="1"/>
  <c r="R5" i="16"/>
  <c r="L13" i="19"/>
  <c r="E14" i="19"/>
  <c r="E14" i="22"/>
  <c r="L13" i="22"/>
  <c r="L13" i="18"/>
  <c r="E14" i="18"/>
  <c r="R5" i="21"/>
  <c r="N3" i="14"/>
  <c r="R3" i="14" s="1"/>
  <c r="R5" i="14"/>
  <c r="G5" i="34" l="1"/>
  <c r="G4" i="34" s="1"/>
  <c r="R11" i="43"/>
  <c r="N4" i="20"/>
  <c r="R4" i="20" s="1"/>
  <c r="Q5" i="37"/>
  <c r="L4" i="18"/>
  <c r="L12" i="40"/>
  <c r="Q12" i="40" s="1"/>
  <c r="E18" i="40"/>
  <c r="L5" i="20"/>
  <c r="Q14" i="20"/>
  <c r="R14" i="20"/>
  <c r="L13" i="15"/>
  <c r="L13" i="17"/>
  <c r="Q14" i="29"/>
  <c r="L14" i="11"/>
  <c r="Q14" i="11" s="1"/>
  <c r="L14" i="33"/>
  <c r="R14" i="33" s="1"/>
  <c r="L14" i="21"/>
  <c r="R14" i="21" s="1"/>
  <c r="L14" i="15"/>
  <c r="R14" i="15" s="1"/>
  <c r="L14" i="26"/>
  <c r="R14" i="26" s="1"/>
  <c r="L14" i="16"/>
  <c r="Q14" i="16" s="1"/>
  <c r="L14" i="31"/>
  <c r="R14" i="31" s="1"/>
  <c r="L17" i="28"/>
  <c r="Q17" i="28" s="1"/>
  <c r="R8" i="41"/>
  <c r="R8" i="34"/>
  <c r="L12" i="31"/>
  <c r="Q12" i="31" s="1"/>
  <c r="L17" i="31"/>
  <c r="R17" i="31" s="1"/>
  <c r="L12" i="17"/>
  <c r="Q12" i="17" s="1"/>
  <c r="L17" i="23"/>
  <c r="R17" i="23" s="1"/>
  <c r="L17" i="17"/>
  <c r="R17" i="17" s="1"/>
  <c r="L17" i="24"/>
  <c r="R17" i="24" s="1"/>
  <c r="L17" i="40"/>
  <c r="R17" i="40" s="1"/>
  <c r="E17" i="39"/>
  <c r="L17" i="39" s="1"/>
  <c r="E17" i="36"/>
  <c r="E12" i="36" s="1"/>
  <c r="E18" i="36" s="1"/>
  <c r="E17" i="41"/>
  <c r="E12" i="41" s="1"/>
  <c r="L17" i="30"/>
  <c r="Q17" i="30" s="1"/>
  <c r="E14" i="42"/>
  <c r="L13" i="42"/>
  <c r="E14" i="23"/>
  <c r="L13" i="23"/>
  <c r="E14" i="39"/>
  <c r="L13" i="39"/>
  <c r="E17" i="32"/>
  <c r="E12" i="32" s="1"/>
  <c r="E18" i="32" s="1"/>
  <c r="E17" i="26"/>
  <c r="E12" i="26" s="1"/>
  <c r="E18" i="26" s="1"/>
  <c r="E14" i="36"/>
  <c r="L13" i="36"/>
  <c r="E14" i="28"/>
  <c r="L13" i="28"/>
  <c r="E17" i="43"/>
  <c r="E12" i="43" s="1"/>
  <c r="E18" i="43" s="1"/>
  <c r="L13" i="30"/>
  <c r="E14" i="30"/>
  <c r="L8" i="37"/>
  <c r="N8" i="37" s="1"/>
  <c r="R8" i="37" s="1"/>
  <c r="I17" i="37"/>
  <c r="I13" i="37" s="1"/>
  <c r="L13" i="40"/>
  <c r="E14" i="40"/>
  <c r="E17" i="29"/>
  <c r="E15" i="29" s="1"/>
  <c r="E17" i="33"/>
  <c r="E12" i="33" s="1"/>
  <c r="E18" i="33" s="1"/>
  <c r="E17" i="27"/>
  <c r="L13" i="27"/>
  <c r="E14" i="27"/>
  <c r="L13" i="32"/>
  <c r="E14" i="32"/>
  <c r="E17" i="38"/>
  <c r="E12" i="38" s="1"/>
  <c r="E18" i="38" s="1"/>
  <c r="E17" i="42"/>
  <c r="E12" i="42" s="1"/>
  <c r="E18" i="42" s="1"/>
  <c r="L13" i="38"/>
  <c r="E14" i="38"/>
  <c r="L13" i="24"/>
  <c r="E14" i="24"/>
  <c r="G17" i="37"/>
  <c r="G12" i="37" s="1"/>
  <c r="G18" i="37" s="1"/>
  <c r="E15" i="31"/>
  <c r="R5" i="37"/>
  <c r="E14" i="43"/>
  <c r="R12" i="30"/>
  <c r="Q12" i="30"/>
  <c r="R12" i="28"/>
  <c r="Q12" i="28"/>
  <c r="L13" i="43"/>
  <c r="R12" i="24"/>
  <c r="Q12" i="24"/>
  <c r="L12" i="23"/>
  <c r="L14" i="34"/>
  <c r="Q14" i="34" s="1"/>
  <c r="E14" i="41"/>
  <c r="L13" i="41"/>
  <c r="R17" i="22"/>
  <c r="Q17" i="22"/>
  <c r="E12" i="22"/>
  <c r="E18" i="22" s="1"/>
  <c r="E17" i="21"/>
  <c r="L17" i="21" s="1"/>
  <c r="E17" i="16"/>
  <c r="L17" i="16" s="1"/>
  <c r="L14" i="18"/>
  <c r="L14" i="22"/>
  <c r="L14" i="19"/>
  <c r="E15" i="22"/>
  <c r="L14" i="17"/>
  <c r="E15" i="17"/>
  <c r="E17" i="14"/>
  <c r="L5" i="34" l="1"/>
  <c r="Q5" i="34" s="1"/>
  <c r="E17" i="34" s="1"/>
  <c r="E12" i="34" s="1"/>
  <c r="E18" i="34" s="1"/>
  <c r="Q5" i="20"/>
  <c r="E17" i="20" s="1"/>
  <c r="N4" i="18"/>
  <c r="R4" i="18" s="1"/>
  <c r="L4" i="34"/>
  <c r="G17" i="34"/>
  <c r="G12" i="34" s="1"/>
  <c r="G18" i="34" s="1"/>
  <c r="L5" i="18"/>
  <c r="L3" i="18"/>
  <c r="G17" i="18"/>
  <c r="G12" i="18" s="1"/>
  <c r="G18" i="18" s="1"/>
  <c r="R12" i="40"/>
  <c r="L12" i="41"/>
  <c r="R12" i="41" s="1"/>
  <c r="E18" i="41"/>
  <c r="L3" i="20"/>
  <c r="G17" i="20"/>
  <c r="G12" i="20" s="1"/>
  <c r="G18" i="20" s="1"/>
  <c r="R5" i="20"/>
  <c r="Q14" i="15"/>
  <c r="R14" i="11"/>
  <c r="Q14" i="31"/>
  <c r="R14" i="16"/>
  <c r="Q14" i="21"/>
  <c r="Q14" i="33"/>
  <c r="M13" i="31"/>
  <c r="Q13" i="31" s="1"/>
  <c r="R17" i="28"/>
  <c r="L14" i="39"/>
  <c r="Q14" i="39" s="1"/>
  <c r="L14" i="32"/>
  <c r="R14" i="32" s="1"/>
  <c r="L14" i="27"/>
  <c r="Q14" i="27" s="1"/>
  <c r="L14" i="42"/>
  <c r="Q14" i="42" s="1"/>
  <c r="L14" i="38"/>
  <c r="R14" i="38" s="1"/>
  <c r="Q14" i="26"/>
  <c r="L14" i="40"/>
  <c r="Q14" i="40" s="1"/>
  <c r="L14" i="36"/>
  <c r="R14" i="36" s="1"/>
  <c r="Q17" i="31"/>
  <c r="Q17" i="23"/>
  <c r="R12" i="17"/>
  <c r="Q17" i="17"/>
  <c r="R12" i="31"/>
  <c r="L12" i="26"/>
  <c r="Q12" i="26" s="1"/>
  <c r="R17" i="30"/>
  <c r="E15" i="43"/>
  <c r="E12" i="29"/>
  <c r="E18" i="29" s="1"/>
  <c r="Q17" i="24"/>
  <c r="E15" i="26"/>
  <c r="L17" i="43"/>
  <c r="R17" i="43" s="1"/>
  <c r="L17" i="32"/>
  <c r="R17" i="32" s="1"/>
  <c r="E15" i="27"/>
  <c r="L17" i="29"/>
  <c r="R17" i="29" s="1"/>
  <c r="L12" i="43"/>
  <c r="R12" i="43" s="1"/>
  <c r="E15" i="39"/>
  <c r="E15" i="36"/>
  <c r="L17" i="41"/>
  <c r="R17" i="41" s="1"/>
  <c r="L17" i="36"/>
  <c r="Q17" i="36" s="1"/>
  <c r="L17" i="38"/>
  <c r="R17" i="38" s="1"/>
  <c r="L17" i="33"/>
  <c r="Q17" i="33" s="1"/>
  <c r="Q17" i="40"/>
  <c r="E15" i="42"/>
  <c r="E12" i="39"/>
  <c r="L17" i="27"/>
  <c r="R17" i="27" s="1"/>
  <c r="E12" i="27"/>
  <c r="L12" i="33"/>
  <c r="Q12" i="33" s="1"/>
  <c r="E15" i="32"/>
  <c r="E15" i="33"/>
  <c r="E17" i="37"/>
  <c r="E12" i="37" s="1"/>
  <c r="E18" i="37" s="1"/>
  <c r="L14" i="28"/>
  <c r="E15" i="28"/>
  <c r="E15" i="38"/>
  <c r="L13" i="37"/>
  <c r="E14" i="37"/>
  <c r="L14" i="30"/>
  <c r="E15" i="30"/>
  <c r="L17" i="42"/>
  <c r="Q17" i="42" s="1"/>
  <c r="L17" i="26"/>
  <c r="Q17" i="26" s="1"/>
  <c r="L14" i="24"/>
  <c r="E15" i="24"/>
  <c r="E15" i="40"/>
  <c r="L14" i="23"/>
  <c r="E15" i="23"/>
  <c r="L15" i="31"/>
  <c r="R15" i="31" s="1"/>
  <c r="L14" i="43"/>
  <c r="Q14" i="43" s="1"/>
  <c r="L12" i="42"/>
  <c r="L12" i="32"/>
  <c r="L12" i="36"/>
  <c r="L15" i="29"/>
  <c r="M13" i="29"/>
  <c r="L12" i="38"/>
  <c r="R17" i="39"/>
  <c r="Q17" i="39"/>
  <c r="R12" i="23"/>
  <c r="Q12" i="23"/>
  <c r="R14" i="34"/>
  <c r="L14" i="41"/>
  <c r="E15" i="41"/>
  <c r="R17" i="16"/>
  <c r="Q17" i="16"/>
  <c r="R17" i="21"/>
  <c r="Q17" i="21"/>
  <c r="R14" i="19"/>
  <c r="Q14" i="19"/>
  <c r="R14" i="17"/>
  <c r="Q14" i="17"/>
  <c r="R14" i="22"/>
  <c r="Q14" i="22"/>
  <c r="R14" i="18"/>
  <c r="Q14" i="18"/>
  <c r="E15" i="16"/>
  <c r="E12" i="21"/>
  <c r="E18" i="21" s="1"/>
  <c r="L12" i="22"/>
  <c r="E15" i="21"/>
  <c r="E12" i="16"/>
  <c r="E18" i="16" s="1"/>
  <c r="M13" i="22"/>
  <c r="L15" i="22"/>
  <c r="M13" i="17"/>
  <c r="L15" i="17"/>
  <c r="E12" i="14"/>
  <c r="R5" i="34" l="1"/>
  <c r="N4" i="34"/>
  <c r="R4" i="34" s="1"/>
  <c r="N3" i="20"/>
  <c r="R3" i="20" s="1"/>
  <c r="N3" i="18"/>
  <c r="R3" i="18" s="1"/>
  <c r="E15" i="34"/>
  <c r="L17" i="34"/>
  <c r="Q17" i="34" s="1"/>
  <c r="L12" i="34"/>
  <c r="Q12" i="34" s="1"/>
  <c r="Q12" i="41"/>
  <c r="L12" i="27"/>
  <c r="Q12" i="27" s="1"/>
  <c r="E18" i="27"/>
  <c r="L12" i="39"/>
  <c r="R12" i="39" s="1"/>
  <c r="E18" i="39"/>
  <c r="L12" i="14"/>
  <c r="R12" i="14" s="1"/>
  <c r="E18" i="14"/>
  <c r="E15" i="20"/>
  <c r="E12" i="20"/>
  <c r="E18" i="20" s="1"/>
  <c r="L17" i="20"/>
  <c r="R14" i="39"/>
  <c r="R14" i="40"/>
  <c r="R13" i="31"/>
  <c r="Q14" i="32"/>
  <c r="R14" i="27"/>
  <c r="R14" i="42"/>
  <c r="Q14" i="38"/>
  <c r="M13" i="27"/>
  <c r="Q13" i="27" s="1"/>
  <c r="L15" i="33"/>
  <c r="Q15" i="33" s="1"/>
  <c r="Q14" i="36"/>
  <c r="M13" i="32"/>
  <c r="R13" i="32" s="1"/>
  <c r="L15" i="21"/>
  <c r="Q15" i="21" s="1"/>
  <c r="M13" i="26"/>
  <c r="Q13" i="26" s="1"/>
  <c r="L15" i="36"/>
  <c r="R15" i="36" s="1"/>
  <c r="M13" i="43"/>
  <c r="R13" i="43" s="1"/>
  <c r="L15" i="16"/>
  <c r="R15" i="16" s="1"/>
  <c r="L14" i="37"/>
  <c r="Q14" i="37" s="1"/>
  <c r="L15" i="43"/>
  <c r="Q15" i="43" s="1"/>
  <c r="L15" i="26"/>
  <c r="R15" i="26" s="1"/>
  <c r="R17" i="36"/>
  <c r="Q17" i="32"/>
  <c r="Q17" i="41"/>
  <c r="Q17" i="29"/>
  <c r="M13" i="36"/>
  <c r="R13" i="36" s="1"/>
  <c r="R17" i="33"/>
  <c r="L12" i="29"/>
  <c r="R12" i="29" s="1"/>
  <c r="R12" i="26"/>
  <c r="L15" i="27"/>
  <c r="Q15" i="27" s="1"/>
  <c r="L15" i="32"/>
  <c r="Q15" i="32" s="1"/>
  <c r="Q17" i="38"/>
  <c r="Q17" i="43"/>
  <c r="Q12" i="43"/>
  <c r="R12" i="33"/>
  <c r="Q17" i="27"/>
  <c r="L17" i="37"/>
  <c r="Q17" i="37" s="1"/>
  <c r="E15" i="37"/>
  <c r="R17" i="42"/>
  <c r="M13" i="39"/>
  <c r="L15" i="39"/>
  <c r="M13" i="33"/>
  <c r="R13" i="33" s="1"/>
  <c r="L15" i="42"/>
  <c r="M13" i="42"/>
  <c r="L15" i="28"/>
  <c r="M13" i="28"/>
  <c r="Q14" i="28"/>
  <c r="R14" i="28"/>
  <c r="L15" i="38"/>
  <c r="M13" i="38"/>
  <c r="L15" i="23"/>
  <c r="M13" i="23"/>
  <c r="R14" i="23"/>
  <c r="Q14" i="23"/>
  <c r="R17" i="26"/>
  <c r="M13" i="40"/>
  <c r="L15" i="40"/>
  <c r="M13" i="30"/>
  <c r="L15" i="30"/>
  <c r="M13" i="24"/>
  <c r="L15" i="24"/>
  <c r="Q14" i="30"/>
  <c r="R14" i="30"/>
  <c r="R14" i="24"/>
  <c r="Q14" i="24"/>
  <c r="Q15" i="31"/>
  <c r="R14" i="43"/>
  <c r="R12" i="32"/>
  <c r="Q12" i="32"/>
  <c r="R12" i="42"/>
  <c r="Q12" i="42"/>
  <c r="R13" i="29"/>
  <c r="Q13" i="29"/>
  <c r="L12" i="37"/>
  <c r="R15" i="29"/>
  <c r="Q15" i="29"/>
  <c r="Q12" i="36"/>
  <c r="R12" i="36"/>
  <c r="R12" i="38"/>
  <c r="Q12" i="38"/>
  <c r="L15" i="41"/>
  <c r="M13" i="41"/>
  <c r="Q14" i="41"/>
  <c r="R14" i="41"/>
  <c r="R15" i="17"/>
  <c r="Q15" i="17"/>
  <c r="R15" i="22"/>
  <c r="Q15" i="22"/>
  <c r="R13" i="17"/>
  <c r="Q13" i="17"/>
  <c r="R13" i="22"/>
  <c r="Q13" i="22"/>
  <c r="R12" i="22"/>
  <c r="Q12" i="22"/>
  <c r="L12" i="21"/>
  <c r="M13" i="16"/>
  <c r="Q13" i="16" s="1"/>
  <c r="L12" i="16"/>
  <c r="M13" i="21"/>
  <c r="Q13" i="21" s="1"/>
  <c r="M13" i="34" l="1"/>
  <c r="R13" i="34" s="1"/>
  <c r="L15" i="34"/>
  <c r="Q15" i="34" s="1"/>
  <c r="R17" i="34"/>
  <c r="R12" i="34"/>
  <c r="R12" i="27"/>
  <c r="Q12" i="14"/>
  <c r="Q12" i="39"/>
  <c r="R17" i="20"/>
  <c r="Q17" i="20"/>
  <c r="L12" i="20"/>
  <c r="M13" i="20"/>
  <c r="L15" i="20"/>
  <c r="Q13" i="32"/>
  <c r="R15" i="21"/>
  <c r="R15" i="33"/>
  <c r="R13" i="26"/>
  <c r="Q15" i="36"/>
  <c r="R14" i="37"/>
  <c r="Q13" i="43"/>
  <c r="R13" i="27"/>
  <c r="Q15" i="16"/>
  <c r="M13" i="37"/>
  <c r="Q13" i="37" s="1"/>
  <c r="Q15" i="26"/>
  <c r="R15" i="43"/>
  <c r="R15" i="32"/>
  <c r="Q12" i="29"/>
  <c r="Q13" i="36"/>
  <c r="R15" i="27"/>
  <c r="R17" i="37"/>
  <c r="L15" i="37"/>
  <c r="R15" i="37" s="1"/>
  <c r="Q15" i="39"/>
  <c r="R15" i="39"/>
  <c r="R13" i="39"/>
  <c r="Q13" i="39"/>
  <c r="Q13" i="33"/>
  <c r="Q13" i="42"/>
  <c r="R13" i="42"/>
  <c r="R15" i="42"/>
  <c r="Q15" i="42"/>
  <c r="R13" i="23"/>
  <c r="Q13" i="23"/>
  <c r="R15" i="24"/>
  <c r="Q15" i="24"/>
  <c r="R15" i="23"/>
  <c r="Q15" i="23"/>
  <c r="R13" i="40"/>
  <c r="Q13" i="40"/>
  <c r="Q13" i="38"/>
  <c r="R13" i="38"/>
  <c r="Q13" i="24"/>
  <c r="R13" i="24"/>
  <c r="Q15" i="30"/>
  <c r="R15" i="30"/>
  <c r="Q15" i="38"/>
  <c r="R15" i="38"/>
  <c r="Q13" i="30"/>
  <c r="R13" i="30"/>
  <c r="Q15" i="40"/>
  <c r="R15" i="40"/>
  <c r="R13" i="28"/>
  <c r="Q13" i="28"/>
  <c r="R15" i="28"/>
  <c r="Q15" i="28"/>
  <c r="R12" i="37"/>
  <c r="Q12" i="37"/>
  <c r="R13" i="41"/>
  <c r="Q13" i="41"/>
  <c r="R15" i="41"/>
  <c r="Q15" i="41"/>
  <c r="R12" i="21"/>
  <c r="Q12" i="21"/>
  <c r="R12" i="16"/>
  <c r="Q12" i="16"/>
  <c r="R13" i="21"/>
  <c r="R13" i="16"/>
  <c r="Q13" i="34" l="1"/>
  <c r="R15" i="34"/>
  <c r="R15" i="20"/>
  <c r="Q15" i="20"/>
  <c r="Q13" i="20"/>
  <c r="R13" i="20"/>
  <c r="Q12" i="20"/>
  <c r="R12" i="20"/>
  <c r="R13" i="37"/>
  <c r="Q15" i="37"/>
  <c r="L2" i="14"/>
  <c r="P2" i="14" s="1"/>
  <c r="N2" i="14" l="1"/>
  <c r="L3" i="11"/>
  <c r="C12" i="11"/>
  <c r="C18" i="11" s="1"/>
  <c r="R2" i="14" l="1"/>
  <c r="N3" i="11"/>
  <c r="R3" i="11" s="1"/>
  <c r="L5" i="15" l="1"/>
  <c r="Q5" i="15" l="1"/>
  <c r="E17" i="15" s="1"/>
  <c r="L4" i="15"/>
  <c r="R5" i="15"/>
  <c r="E15" i="15" l="1"/>
  <c r="E12" i="15"/>
  <c r="E18" i="15" s="1"/>
  <c r="N4" i="15"/>
  <c r="L17" i="15"/>
  <c r="R4" i="15" l="1"/>
  <c r="R17" i="15"/>
  <c r="Q17" i="15"/>
  <c r="L15" i="15" l="1"/>
  <c r="R15" i="15" s="1"/>
  <c r="M13" i="15"/>
  <c r="R13" i="15" s="1"/>
  <c r="L12" i="15"/>
  <c r="H12" i="11"/>
  <c r="H18" i="11" s="1"/>
  <c r="L5" i="11"/>
  <c r="Q5" i="11" l="1"/>
  <c r="Q15" i="15"/>
  <c r="Q13" i="15"/>
  <c r="R12" i="15"/>
  <c r="Q12" i="15"/>
  <c r="R5" i="11"/>
  <c r="E17" i="11" l="1"/>
  <c r="L17" i="11" s="1"/>
  <c r="R17" i="11" l="1"/>
  <c r="Q17" i="11"/>
  <c r="E15" i="11"/>
  <c r="E12" i="11"/>
  <c r="E18" i="11" s="1"/>
  <c r="M13" i="11" l="1"/>
  <c r="Q13" i="11" s="1"/>
  <c r="L12" i="11"/>
  <c r="L15" i="11"/>
  <c r="J8" i="14"/>
  <c r="J17" i="14" s="1"/>
  <c r="I8" i="14"/>
  <c r="I17" i="14" s="1"/>
  <c r="R13" i="11" l="1"/>
  <c r="R15" i="11"/>
  <c r="Q15" i="11"/>
  <c r="R12" i="11"/>
  <c r="Q12" i="11"/>
  <c r="L17" i="14"/>
  <c r="I13" i="14"/>
  <c r="J13" i="14"/>
  <c r="L8" i="14"/>
  <c r="N8" i="14" s="1"/>
  <c r="R17" i="14" l="1"/>
  <c r="Q17" i="14"/>
  <c r="R8" i="14"/>
  <c r="E14" i="14"/>
  <c r="L13" i="14"/>
  <c r="L14" i="14" l="1"/>
  <c r="E15" i="14"/>
  <c r="R14" i="14" l="1"/>
  <c r="Q14" i="14"/>
  <c r="M13" i="14"/>
  <c r="L15" i="14"/>
  <c r="R15" i="14" l="1"/>
  <c r="Q15" i="14"/>
  <c r="R13" i="14"/>
  <c r="Q13" i="14"/>
  <c r="F3" i="19" l="1"/>
  <c r="G3" i="19" s="1"/>
  <c r="F17" i="19" l="1"/>
  <c r="F12" i="19" s="1"/>
  <c r="F18" i="19" s="1"/>
  <c r="G5" i="19" l="1"/>
  <c r="L5" i="19" s="1"/>
  <c r="L3" i="19"/>
  <c r="R5" i="19" l="1"/>
  <c r="Q5" i="19"/>
  <c r="E17" i="19" s="1"/>
  <c r="G17" i="19"/>
  <c r="G12" i="19" s="1"/>
  <c r="G18" i="19" s="1"/>
  <c r="N3" i="19"/>
  <c r="R3" i="19" s="1"/>
  <c r="E12" i="19" l="1"/>
  <c r="E15" i="19"/>
  <c r="L17" i="19"/>
  <c r="Q17" i="19" s="1"/>
  <c r="L12" i="19" l="1"/>
  <c r="Q12" i="19" s="1"/>
  <c r="E18" i="19"/>
  <c r="L15" i="19"/>
  <c r="R15" i="19" s="1"/>
  <c r="R17" i="19"/>
  <c r="M13" i="19"/>
  <c r="Q13" i="19" s="1"/>
  <c r="R12" i="19" l="1"/>
  <c r="Q15" i="19"/>
  <c r="R13" i="19"/>
  <c r="Q5" i="18" l="1"/>
  <c r="E17" i="18" s="1"/>
  <c r="R5" i="18"/>
  <c r="E15" i="18" l="1"/>
  <c r="E12" i="18"/>
  <c r="L17" i="18"/>
  <c r="R17" i="18" l="1"/>
  <c r="Q17" i="18"/>
  <c r="E18" i="18"/>
  <c r="L12" i="18"/>
  <c r="L15" i="18"/>
  <c r="M13" i="18"/>
  <c r="Q13" i="18" l="1"/>
  <c r="R13" i="18"/>
  <c r="Q15" i="18"/>
  <c r="R15" i="18"/>
  <c r="Q12" i="18"/>
  <c r="R12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<sst xmlns="http://schemas.openxmlformats.org/spreadsheetml/2006/main" count="1164" uniqueCount="109">
  <si>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</si>
  <si>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</si>
  <si>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</si>
  <si>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</si>
  <si>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</si>
  <si>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</si>
  <si>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</si>
  <si>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</si>
  <si>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</si>
  <si>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</si>
  <si>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</si>
  <si>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</si>
  <si>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</si>
  <si>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</si>
  <si>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</si>
  <si>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</si>
  <si>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</si>
  <si>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</si>
  <si>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</si>
  <si>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</si>
  <si>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</si>
  <si>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</si>
  <si>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</si>
  <si>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</si>
  <si>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</si>
  <si>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</si>
  <si>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</si>
  <si>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</si>
  <si>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</si>
  <si>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</si>
  <si>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</si>
  <si>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</si>
  <si>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</si>
  <si>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</si>
  <si>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</si>
  <si>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</si>
  <si>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</si>
  <si>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</si>
  <si>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</si>
  <si>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</si>
  <si>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</si>
  <si>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</si>
  <si>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</si>
  <si>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</si>
  <si>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</si>
  <si>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</si>
  <si>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</si>
  <si>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</si>
  <si>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</si>
  <si>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</si>
  <si>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</si>
  <si>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</si>
  <si>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</si>
  <si>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</si>
  <si>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</si>
  <si>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</si>
  <si>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</si>
  <si>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</si>
  <si>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</si>
  <si>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</si>
  <si>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</si>
  <si>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</si>
  <si>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</si>
  <si>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</si>
  <si>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</si>
  <si>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</si>
  <si>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</si>
  <si>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</si>
  <si>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</si>
  <si>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</si>
  <si>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</si>
  <si>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</si>
  <si>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</si>
  <si>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</si>
  <si>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</si>
  <si>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</si>
  <si>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</si>
  <si>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</si>
  <si>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</si>
  <si>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</si>
  <si>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</si>
  <si>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</si>
  <si>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</si>
  <si>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</si>
  <si>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</si>
  <si>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</si>
  <si>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</si>
  <si>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</si>
  <si>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</si>
  <si>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</si>
  <si>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</si>
  <si>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</si>
  <si>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</si>
  <si>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</si>
  <si>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</si>
  <si>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</si>
  <si>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</si>
  <si>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</si>
  <si>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</si>
  <si>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</si>
  <si>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</si>
  <si>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</si>
  <si>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</si>
  <si>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</si>
  <si>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</si>
  <si>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</si>
  <si>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</si>
  <si>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collection and processing yield</t>
  </si>
  <si>
    <t>Scrap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</si>
</sst>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8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3" borderId="0" xfId="0" applyFill="1"/>
    <xf numFmtId="41" fontId="0" fillId="3" borderId="0" xfId="0" applyNumberFormat="1" applyFill="1"/>
    <xf numFmtId="10" fontId="0" fillId="3" borderId="0" xfId="2" applyNumberFormat="1" applyFont="1" applyFill="1"/>
    <xf numFmtId="41" fontId="0" fillId="3" borderId="1" xfId="1" applyFont="1" applyFill="1" applyBorder="1"/>
    <xf numFmtId="41" fontId="0" fillId="3" borderId="5" xfId="1" applyFont="1" applyFill="1" applyBorder="1"/>
    <xf numFmtId="41" fontId="0" fillId="3" borderId="4" xfId="1" applyFont="1" applyFill="1" applyBorder="1"/>
    <xf numFmtId="41" fontId="0" fillId="3" borderId="3" xfId="1" applyFont="1" applyFill="1" applyBorder="1"/>
    <xf numFmtId="41" fontId="0" fillId="3" borderId="2" xfId="1" applyFont="1" applyFill="1" applyBorder="1"/>
    <xf numFmtId="41" fontId="0" fillId="3" borderId="0" xfId="1" applyFont="1" applyFill="1" applyBorder="1"/>
    <xf numFmtId="0" fontId="0" fillId="3" borderId="0" xfId="0" applyFill="1" applyAlignment="1">
      <alignment horizontal="left" vertical="center" wrapText="1"/>
    </xf>
    <xf numFmtId="41" fontId="0" fillId="3" borderId="7" xfId="1" applyFont="1" applyFill="1" applyBorder="1"/>
    <xf numFmtId="41" fontId="0" fillId="3" borderId="8" xfId="1" applyFont="1" applyFill="1" applyBorder="1"/>
    <xf numFmtId="0" fontId="0" fillId="3" borderId="7" xfId="0" applyFill="1" applyBorder="1"/>
    <xf numFmtId="41" fontId="0" fillId="3" borderId="9" xfId="1" applyFont="1" applyFill="1" applyBorder="1"/>
    <xf numFmtId="10" fontId="0" fillId="3" borderId="0" xfId="2" applyNumberFormat="1" applyFont="1" applyFill="1" applyBorder="1"/>
    <xf numFmtId="41" fontId="0" fillId="3" borderId="11" xfId="1" applyFont="1" applyFill="1" applyBorder="1"/>
    <xf numFmtId="41" fontId="0" fillId="3" borderId="6" xfId="1" applyFont="1" applyFill="1" applyBorder="1"/>
    <xf numFmtId="0" fontId="0" fillId="3" borderId="1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41" fontId="0" fillId="3" borderId="12" xfId="1" applyFont="1" applyFill="1" applyBorder="1"/>
    <xf numFmtId="0" fontId="0" fillId="3" borderId="10" xfId="0" applyFill="1" applyBorder="1" applyAlignment="1">
      <alignment horizontal="left" vertical="center" wrapText="1"/>
    </xf>
    <xf numFmtId="0" fontId="0" fillId="3" borderId="8" xfId="0" applyFill="1" applyBorder="1"/>
    <xf numFmtId="0" fontId="0" fillId="3" borderId="9" xfId="0" applyFill="1" applyBorder="1"/>
    <xf numFmtId="9" fontId="0" fillId="3" borderId="0" xfId="2" applyFont="1" applyFill="1" applyBorder="1"/>
    <xf numFmtId="9" fontId="0" fillId="3" borderId="9" xfId="2" applyFont="1" applyFill="1" applyBorder="1"/>
    <xf numFmtId="166" fontId="0" fillId="3" borderId="0" xfId="1" applyNumberFormat="1" applyFont="1" applyFill="1" applyBorder="1"/>
    <xf numFmtId="166" fontId="0" fillId="3" borderId="0" xfId="0" applyNumberFormat="1" applyFill="1"/>
    <xf numFmtId="9" fontId="0" fillId="3" borderId="0" xfId="0" applyNumberFormat="1" applyFill="1"/>
    <xf numFmtId="0" fontId="0" fillId="3" borderId="0" xfId="0" applyFill="1" applyAlignment="1">
      <alignment vertical="center"/>
    </xf>
    <xf numFmtId="164" fontId="0" fillId="3" borderId="0" xfId="0" applyNumberFormat="1" applyFill="1"/>
    <xf numFmtId="41" fontId="0" fillId="2" borderId="0" xfId="1" applyFont="1" applyFill="1" applyBorder="1"/>
    <xf numFmtId="9" fontId="0" fillId="3" borderId="6" xfId="2" applyFont="1" applyFill="1" applyBorder="1"/>
    <xf numFmtId="9" fontId="0" fillId="3" borderId="12" xfId="2" applyFont="1" applyFill="1" applyBorder="1"/>
    <xf numFmtId="0" fontId="0" fillId="3" borderId="6" xfId="0" applyFill="1" applyBorder="1"/>
    <xf numFmtId="10" fontId="0" fillId="3" borderId="9" xfId="2" applyNumberFormat="1" applyFont="1" applyFill="1" applyBorder="1"/>
    <xf numFmtId="0" fontId="0" fillId="3" borderId="11" xfId="0" applyFill="1" applyBorder="1"/>
    <xf numFmtId="9" fontId="0" fillId="2" borderId="6" xfId="2" applyFont="1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akumaWatari/Dropbox/Research%20data/2024/Steel-flows/original_data/data_SSY.xlsx" TargetMode="External"/><Relationship Id="rId1" Type="http://schemas.openxmlformats.org/officeDocument/2006/relationships/externalLinkPath" Target="original_data/data_SS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"/>
      <sheetName val="Scrap ratio in BOF inputs"/>
      <sheetName val="Pro of usable iron ore"/>
      <sheetName val="Pro of iron ore"/>
      <sheetName val="Iron content"/>
      <sheetName val="Exp of usable iron ore"/>
      <sheetName val="Imp of iron ore"/>
      <sheetName val="Pro of pig iron"/>
      <sheetName val="Exp of pig iron"/>
      <sheetName val="Imp of pig iron"/>
      <sheetName val="Pro of DRI"/>
      <sheetName val="Exp of DRI"/>
      <sheetName val="Imp of DRI"/>
      <sheetName val="Exp of scrap"/>
      <sheetName val="Imp of scrap"/>
      <sheetName val="Hot metal to foundry"/>
      <sheetName val="Foundry share"/>
      <sheetName val="Pro of BOF steel"/>
      <sheetName val="Pro of OHF steel"/>
      <sheetName val="Pro of EAF steel"/>
      <sheetName val="Pro of CC steel"/>
      <sheetName val="Pro of ingots"/>
      <sheetName val="Pro of cast steel"/>
      <sheetName val="Exp of ingots and semis"/>
      <sheetName val="Imp of ingots and semis"/>
      <sheetName val="Use of semi"/>
      <sheetName val="Pro of hr"/>
      <sheetName val="Pro of hr long"/>
      <sheetName val="Pro of hr flat"/>
      <sheetName val="Pro of seamless tubes"/>
      <sheetName val="Exp of long"/>
      <sheetName val="Imp of long"/>
      <sheetName val="Exp of flat"/>
      <sheetName val="Imp of flat"/>
      <sheetName val="Indirect exp"/>
      <sheetName val="Indirect imp"/>
    </sheetNames>
    <sheetDataSet>
      <sheetData sheetId="0"/>
      <sheetData sheetId="1"/>
      <sheetData sheetId="2">
        <row r="2">
          <cell r="B2" t="str">
            <v>China</v>
          </cell>
          <cell r="C2">
            <v>118632.51521739131</v>
          </cell>
          <cell r="D2">
            <v>117179.87217391306</v>
          </cell>
          <cell r="E2">
            <v>122990.44434782609</v>
          </cell>
          <cell r="F2">
            <v>138808.11304347828</v>
          </cell>
          <cell r="G2">
            <v>164632.87826086959</v>
          </cell>
          <cell r="H2">
            <v>222738.6</v>
          </cell>
          <cell r="I2">
            <v>319581.46956521744</v>
          </cell>
          <cell r="J2">
            <v>376073.1434782609</v>
          </cell>
          <cell r="K2">
            <v>435792.91304347827</v>
          </cell>
          <cell r="L2">
            <v>451933.39130434784</v>
          </cell>
          <cell r="M2">
            <v>371231</v>
          </cell>
          <cell r="N2">
            <v>442179</v>
          </cell>
          <cell r="O2">
            <v>420206</v>
          </cell>
          <cell r="P2">
            <v>417287</v>
          </cell>
          <cell r="Q2">
            <v>438860</v>
          </cell>
          <cell r="R2">
            <v>396899</v>
          </cell>
          <cell r="S2">
            <v>365573</v>
          </cell>
          <cell r="T2">
            <v>345472</v>
          </cell>
          <cell r="U2">
            <v>334790</v>
          </cell>
          <cell r="V2">
            <v>351000</v>
          </cell>
          <cell r="W2">
            <v>360000</v>
          </cell>
          <cell r="X2">
            <v>394000</v>
          </cell>
        </row>
        <row r="3">
          <cell r="B3" t="str">
            <v>India</v>
          </cell>
          <cell r="C3">
            <v>75950</v>
          </cell>
          <cell r="D3">
            <v>79200</v>
          </cell>
          <cell r="E3">
            <v>86400</v>
          </cell>
          <cell r="F3">
            <v>99100</v>
          </cell>
          <cell r="G3">
            <v>120600</v>
          </cell>
          <cell r="H3">
            <v>152000</v>
          </cell>
          <cell r="I3">
            <v>181000</v>
          </cell>
          <cell r="J3">
            <v>202000</v>
          </cell>
          <cell r="K3">
            <v>220000</v>
          </cell>
          <cell r="L3">
            <v>245000</v>
          </cell>
          <cell r="M3">
            <v>207157</v>
          </cell>
          <cell r="N3">
            <v>168582</v>
          </cell>
          <cell r="O3">
            <v>136618</v>
          </cell>
          <cell r="P3">
            <v>152433</v>
          </cell>
          <cell r="Q3">
            <v>138000</v>
          </cell>
          <cell r="R3">
            <v>142399</v>
          </cell>
          <cell r="S3">
            <v>184501</v>
          </cell>
          <cell r="T3">
            <v>201815</v>
          </cell>
          <cell r="U3">
            <v>204091</v>
          </cell>
          <cell r="V3">
            <v>203052</v>
          </cell>
          <cell r="W3">
            <v>203982</v>
          </cell>
          <cell r="X3">
            <v>272638</v>
          </cell>
        </row>
        <row r="4">
          <cell r="B4" t="str">
            <v>Japan</v>
          </cell>
          <cell r="C4">
            <v>1.454</v>
          </cell>
          <cell r="D4">
            <v>0.75</v>
          </cell>
          <cell r="E4">
            <v>0.75</v>
          </cell>
          <cell r="F4">
            <v>0.7</v>
          </cell>
          <cell r="G4">
            <v>0.7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63089</v>
          </cell>
          <cell r="D5">
            <v>46192</v>
          </cell>
          <cell r="E5">
            <v>51570</v>
          </cell>
          <cell r="F5">
            <v>48554</v>
          </cell>
          <cell r="G5">
            <v>54724</v>
          </cell>
          <cell r="H5">
            <v>54329.241999999998</v>
          </cell>
          <cell r="I5">
            <v>52749</v>
          </cell>
          <cell r="J5">
            <v>52489</v>
          </cell>
          <cell r="K5">
            <v>53560</v>
          </cell>
          <cell r="L5">
            <v>26696</v>
          </cell>
          <cell r="M5">
            <v>49900</v>
          </cell>
          <cell r="N5">
            <v>56200</v>
          </cell>
          <cell r="O5">
            <v>54700</v>
          </cell>
          <cell r="P5">
            <v>52800</v>
          </cell>
          <cell r="Q5">
            <v>56100</v>
          </cell>
          <cell r="R5">
            <v>46100</v>
          </cell>
          <cell r="S5">
            <v>41800</v>
          </cell>
          <cell r="T5">
            <v>47900</v>
          </cell>
          <cell r="U5">
            <v>49500</v>
          </cell>
          <cell r="V5">
            <v>46900</v>
          </cell>
          <cell r="W5">
            <v>38100</v>
          </cell>
          <cell r="X5">
            <v>47500</v>
          </cell>
        </row>
        <row r="6">
          <cell r="B6" t="str">
            <v>Russia</v>
          </cell>
          <cell r="C6">
            <v>86630</v>
          </cell>
          <cell r="D6">
            <v>82500</v>
          </cell>
          <cell r="E6">
            <v>84236.4</v>
          </cell>
          <cell r="F6">
            <v>91759.8</v>
          </cell>
          <cell r="G6">
            <v>96980</v>
          </cell>
          <cell r="H6">
            <v>96764.4</v>
          </cell>
          <cell r="I6">
            <v>102000</v>
          </cell>
          <cell r="J6">
            <v>105000</v>
          </cell>
          <cell r="K6">
            <v>99900</v>
          </cell>
          <cell r="L6">
            <v>92000</v>
          </cell>
          <cell r="M6">
            <v>95272</v>
          </cell>
          <cell r="N6">
            <v>103607</v>
          </cell>
          <cell r="O6">
            <v>104010</v>
          </cell>
          <cell r="P6">
            <v>102156</v>
          </cell>
          <cell r="Q6">
            <v>102019</v>
          </cell>
          <cell r="R6">
            <v>101049</v>
          </cell>
          <cell r="S6">
            <v>101097</v>
          </cell>
          <cell r="T6">
            <v>95042</v>
          </cell>
          <cell r="U6">
            <v>96063</v>
          </cell>
          <cell r="V6">
            <v>97531</v>
          </cell>
          <cell r="W6">
            <v>100015</v>
          </cell>
          <cell r="X6">
            <v>95977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462</v>
          </cell>
          <cell r="D8">
            <v>407</v>
          </cell>
          <cell r="E8">
            <v>419</v>
          </cell>
          <cell r="F8">
            <v>429</v>
          </cell>
          <cell r="G8">
            <v>412</v>
          </cell>
          <cell r="H8">
            <v>362.10599999999999</v>
          </cell>
          <cell r="I8">
            <v>411.97300000000001</v>
          </cell>
          <cell r="J8">
            <v>421.71100000000001</v>
          </cell>
          <cell r="K8">
            <v>455.1</v>
          </cell>
          <cell r="L8">
            <v>350</v>
          </cell>
          <cell r="M8">
            <v>390.35300000000001</v>
          </cell>
          <cell r="N8">
            <v>489.09100000000001</v>
          </cell>
          <cell r="O8">
            <v>450</v>
          </cell>
          <cell r="P8">
            <v>450</v>
          </cell>
          <cell r="Q8">
            <v>456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4076</v>
          </cell>
          <cell r="D9">
            <v>3932</v>
          </cell>
          <cell r="E9">
            <v>3433</v>
          </cell>
          <cell r="F9">
            <v>3429</v>
          </cell>
          <cell r="G9">
            <v>3857</v>
          </cell>
          <cell r="H9">
            <v>4598</v>
          </cell>
          <cell r="I9">
            <v>3785</v>
          </cell>
          <cell r="J9">
            <v>4849</v>
          </cell>
          <cell r="K9">
            <v>4700</v>
          </cell>
          <cell r="L9">
            <v>4000</v>
          </cell>
          <cell r="M9">
            <v>5378</v>
          </cell>
          <cell r="N9">
            <v>6661</v>
          </cell>
          <cell r="O9">
            <v>8102</v>
          </cell>
          <cell r="P9">
            <v>8589</v>
          </cell>
          <cell r="Q9">
            <v>11887</v>
          </cell>
          <cell r="R9">
            <v>7761</v>
          </cell>
          <cell r="S9">
            <v>7137</v>
          </cell>
          <cell r="T9">
            <v>9992</v>
          </cell>
          <cell r="U9">
            <v>9550</v>
          </cell>
          <cell r="V9">
            <v>16382</v>
          </cell>
          <cell r="W9">
            <v>21455</v>
          </cell>
          <cell r="X9">
            <v>16051</v>
          </cell>
        </row>
        <row r="10">
          <cell r="B10" t="str">
            <v>Brazil</v>
          </cell>
          <cell r="C10">
            <v>212576</v>
          </cell>
          <cell r="D10">
            <v>201430</v>
          </cell>
          <cell r="E10">
            <v>214560</v>
          </cell>
          <cell r="F10">
            <v>234470</v>
          </cell>
          <cell r="G10">
            <v>255000</v>
          </cell>
          <cell r="H10">
            <v>281462.08799999999</v>
          </cell>
          <cell r="I10">
            <v>317800.22899999999</v>
          </cell>
          <cell r="J10">
            <v>354674.37800000003</v>
          </cell>
          <cell r="K10">
            <v>351246</v>
          </cell>
          <cell r="L10">
            <v>300000</v>
          </cell>
          <cell r="M10">
            <v>372120</v>
          </cell>
          <cell r="N10">
            <v>398131</v>
          </cell>
          <cell r="O10">
            <v>400822</v>
          </cell>
          <cell r="P10">
            <v>386270</v>
          </cell>
          <cell r="Q10">
            <v>411183</v>
          </cell>
          <cell r="R10">
            <v>430838</v>
          </cell>
          <cell r="S10">
            <v>421358</v>
          </cell>
          <cell r="T10">
            <v>453704</v>
          </cell>
          <cell r="U10">
            <v>460000</v>
          </cell>
          <cell r="V10">
            <v>404900</v>
          </cell>
          <cell r="W10">
            <v>387995</v>
          </cell>
          <cell r="X10">
            <v>430551</v>
          </cell>
        </row>
        <row r="11">
          <cell r="B11" t="str">
            <v>Iran</v>
          </cell>
          <cell r="C11">
            <v>12370</v>
          </cell>
          <cell r="D11">
            <v>10300</v>
          </cell>
          <cell r="E11">
            <v>11300</v>
          </cell>
          <cell r="F11">
            <v>16000</v>
          </cell>
          <cell r="G11">
            <v>16500</v>
          </cell>
          <cell r="H11">
            <v>19000</v>
          </cell>
          <cell r="I11">
            <v>26243.837</v>
          </cell>
          <cell r="J11">
            <v>31537.544999999998</v>
          </cell>
          <cell r="K11">
            <v>32000</v>
          </cell>
          <cell r="L11">
            <v>33000</v>
          </cell>
          <cell r="M11">
            <v>35000</v>
          </cell>
          <cell r="N11">
            <v>44335</v>
          </cell>
          <cell r="O11">
            <v>36000</v>
          </cell>
          <cell r="P11">
            <v>38000</v>
          </cell>
          <cell r="Q11">
            <v>51544</v>
          </cell>
          <cell r="R11">
            <v>48427</v>
          </cell>
          <cell r="S11">
            <v>45890</v>
          </cell>
          <cell r="T11">
            <v>33967</v>
          </cell>
          <cell r="U11">
            <v>36435</v>
          </cell>
          <cell r="V11">
            <v>33093</v>
          </cell>
          <cell r="W11">
            <v>49452</v>
          </cell>
          <cell r="X11">
            <v>72944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55883.199999999997</v>
          </cell>
          <cell r="D13">
            <v>54650</v>
          </cell>
          <cell r="E13">
            <v>58900</v>
          </cell>
          <cell r="F13">
            <v>62497.599999999999</v>
          </cell>
          <cell r="G13">
            <v>65550</v>
          </cell>
          <cell r="H13">
            <v>68569.600000000006</v>
          </cell>
          <cell r="I13">
            <v>74000</v>
          </cell>
          <cell r="J13">
            <v>77900</v>
          </cell>
          <cell r="K13">
            <v>72700</v>
          </cell>
          <cell r="L13">
            <v>66476</v>
          </cell>
          <cell r="M13">
            <v>63773</v>
          </cell>
          <cell r="N13">
            <v>65807</v>
          </cell>
          <cell r="O13">
            <v>66379</v>
          </cell>
          <cell r="P13">
            <v>67020</v>
          </cell>
          <cell r="Q13">
            <v>68300</v>
          </cell>
          <cell r="R13">
            <v>66900</v>
          </cell>
          <cell r="S13">
            <v>62876</v>
          </cell>
          <cell r="T13">
            <v>60574</v>
          </cell>
          <cell r="U13">
            <v>60549</v>
          </cell>
          <cell r="V13">
            <v>63205</v>
          </cell>
          <cell r="W13">
            <v>78838</v>
          </cell>
          <cell r="X13">
            <v>83845</v>
          </cell>
        </row>
        <row r="14">
          <cell r="B14" t="str">
            <v>Mexico</v>
          </cell>
          <cell r="C14">
            <v>11325</v>
          </cell>
          <cell r="D14">
            <v>8783</v>
          </cell>
          <cell r="E14">
            <v>9900</v>
          </cell>
          <cell r="F14">
            <v>11200</v>
          </cell>
          <cell r="G14">
            <v>11500</v>
          </cell>
          <cell r="H14">
            <v>11687</v>
          </cell>
          <cell r="I14">
            <v>10983</v>
          </cell>
          <cell r="J14">
            <v>10916.437</v>
          </cell>
          <cell r="K14">
            <v>11688.107</v>
          </cell>
          <cell r="L14">
            <v>11600</v>
          </cell>
          <cell r="M14">
            <v>13998</v>
          </cell>
          <cell r="N14">
            <v>12806</v>
          </cell>
          <cell r="O14">
            <v>14915</v>
          </cell>
          <cell r="P14">
            <v>18840</v>
          </cell>
          <cell r="Q14">
            <v>16500</v>
          </cell>
          <cell r="R14">
            <v>21400</v>
          </cell>
          <cell r="S14">
            <v>19200</v>
          </cell>
          <cell r="T14">
            <v>18600</v>
          </cell>
          <cell r="U14">
            <v>22300</v>
          </cell>
          <cell r="V14">
            <v>11300</v>
          </cell>
          <cell r="W14">
            <v>9300</v>
          </cell>
          <cell r="X14">
            <v>10800</v>
          </cell>
        </row>
        <row r="15">
          <cell r="B15" t="str">
            <v>Vietnam</v>
          </cell>
          <cell r="C15">
            <v>300</v>
          </cell>
          <cell r="D15">
            <v>300</v>
          </cell>
          <cell r="E15">
            <v>300</v>
          </cell>
          <cell r="F15">
            <v>300</v>
          </cell>
          <cell r="G15">
            <v>300</v>
          </cell>
          <cell r="H15">
            <v>1009.4</v>
          </cell>
          <cell r="I15">
            <v>1020</v>
          </cell>
          <cell r="J15">
            <v>1060</v>
          </cell>
          <cell r="K15">
            <v>1000</v>
          </cell>
          <cell r="L15">
            <v>1000</v>
          </cell>
          <cell r="M15">
            <v>3721</v>
          </cell>
          <cell r="N15">
            <v>4474</v>
          </cell>
          <cell r="O15">
            <v>2870</v>
          </cell>
          <cell r="P15">
            <v>4708</v>
          </cell>
          <cell r="Q15">
            <v>5130</v>
          </cell>
          <cell r="R15">
            <v>5086</v>
          </cell>
          <cell r="S15">
            <v>5770</v>
          </cell>
          <cell r="T15">
            <v>5515</v>
          </cell>
          <cell r="U15">
            <v>5588</v>
          </cell>
          <cell r="V15">
            <v>6106</v>
          </cell>
          <cell r="W15">
            <v>3560</v>
          </cell>
          <cell r="X15">
            <v>3651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35247</v>
          </cell>
          <cell r="D18">
            <v>27119</v>
          </cell>
          <cell r="E18">
            <v>30902</v>
          </cell>
          <cell r="F18">
            <v>33322</v>
          </cell>
          <cell r="G18">
            <v>28256</v>
          </cell>
          <cell r="H18">
            <v>30387</v>
          </cell>
          <cell r="I18">
            <v>33542.978000000003</v>
          </cell>
          <cell r="J18">
            <v>32744</v>
          </cell>
          <cell r="K18">
            <v>31273</v>
          </cell>
          <cell r="L18">
            <v>31700</v>
          </cell>
          <cell r="M18">
            <v>36178</v>
          </cell>
          <cell r="N18">
            <v>35705</v>
          </cell>
          <cell r="O18">
            <v>38892</v>
          </cell>
          <cell r="P18">
            <v>42063</v>
          </cell>
          <cell r="Q18">
            <v>43173</v>
          </cell>
          <cell r="R18">
            <v>46220</v>
          </cell>
          <cell r="S18">
            <v>46731</v>
          </cell>
          <cell r="T18">
            <v>50300</v>
          </cell>
          <cell r="U18">
            <v>52755</v>
          </cell>
          <cell r="V18">
            <v>58472</v>
          </cell>
          <cell r="W18">
            <v>60060</v>
          </cell>
          <cell r="X18">
            <v>57492</v>
          </cell>
        </row>
        <row r="19">
          <cell r="B19" t="str">
            <v>Indonesia</v>
          </cell>
          <cell r="C19">
            <v>489.13200000000001</v>
          </cell>
          <cell r="D19">
            <v>469.37599999999998</v>
          </cell>
          <cell r="E19">
            <v>378.58699999999999</v>
          </cell>
          <cell r="F19">
            <v>245.40899999999999</v>
          </cell>
          <cell r="G19">
            <v>89.664000000000001</v>
          </cell>
          <cell r="H19">
            <v>32.203000000000003</v>
          </cell>
          <cell r="I19">
            <v>87.97</v>
          </cell>
          <cell r="J19">
            <v>61.076999999999998</v>
          </cell>
          <cell r="K19">
            <v>65</v>
          </cell>
          <cell r="L19">
            <v>63</v>
          </cell>
          <cell r="M19">
            <v>4600</v>
          </cell>
          <cell r="N19">
            <v>4475</v>
          </cell>
          <cell r="O19">
            <v>4800</v>
          </cell>
          <cell r="P19">
            <v>4000</v>
          </cell>
          <cell r="Q19">
            <v>3162</v>
          </cell>
          <cell r="R19">
            <v>3056</v>
          </cell>
          <cell r="S19">
            <v>2574</v>
          </cell>
          <cell r="T19">
            <v>1967</v>
          </cell>
          <cell r="U19">
            <v>1321</v>
          </cell>
          <cell r="V19">
            <v>3450</v>
          </cell>
          <cell r="W19">
            <v>3620</v>
          </cell>
          <cell r="X19">
            <v>2139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1900</v>
          </cell>
          <cell r="D21">
            <v>2600</v>
          </cell>
          <cell r="E21">
            <v>2300</v>
          </cell>
          <cell r="F21">
            <v>2900</v>
          </cell>
          <cell r="G21">
            <v>2900</v>
          </cell>
          <cell r="H21">
            <v>1590</v>
          </cell>
          <cell r="I21">
            <v>1600</v>
          </cell>
          <cell r="J21">
            <v>2184.7289999999998</v>
          </cell>
          <cell r="K21">
            <v>1810.606</v>
          </cell>
          <cell r="L21">
            <v>1800</v>
          </cell>
          <cell r="M21">
            <v>2314</v>
          </cell>
          <cell r="N21">
            <v>3321</v>
          </cell>
          <cell r="O21">
            <v>3930</v>
          </cell>
          <cell r="P21">
            <v>3320</v>
          </cell>
          <cell r="Q21">
            <v>1697</v>
          </cell>
          <cell r="R21">
            <v>1500</v>
          </cell>
          <cell r="S21">
            <v>509</v>
          </cell>
          <cell r="T21">
            <v>565</v>
          </cell>
          <cell r="U21">
            <v>500</v>
          </cell>
          <cell r="V21">
            <v>600</v>
          </cell>
          <cell r="W21">
            <v>560</v>
          </cell>
          <cell r="X21">
            <v>560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1800</v>
          </cell>
          <cell r="D23">
            <v>1800</v>
          </cell>
          <cell r="E23">
            <v>1900</v>
          </cell>
          <cell r="F23">
            <v>2119</v>
          </cell>
          <cell r="G23">
            <v>1800</v>
          </cell>
          <cell r="H23">
            <v>2047.95</v>
          </cell>
          <cell r="I23">
            <v>2092.9960000000001</v>
          </cell>
          <cell r="J23">
            <v>2152.8249999999998</v>
          </cell>
          <cell r="K23">
            <v>2032.671</v>
          </cell>
          <cell r="L23">
            <v>1500</v>
          </cell>
          <cell r="M23">
            <v>2070</v>
          </cell>
          <cell r="N23">
            <v>2210</v>
          </cell>
          <cell r="O23">
            <v>2142</v>
          </cell>
          <cell r="P23">
            <v>2323</v>
          </cell>
          <cell r="Q23">
            <v>2437</v>
          </cell>
          <cell r="R23">
            <v>2783</v>
          </cell>
          <cell r="S23">
            <v>2780</v>
          </cell>
          <cell r="T23">
            <v>2982</v>
          </cell>
          <cell r="U23">
            <v>2804</v>
          </cell>
          <cell r="V23">
            <v>3243</v>
          </cell>
          <cell r="W23">
            <v>3043</v>
          </cell>
          <cell r="X23">
            <v>3036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1.0329999999999999</v>
          </cell>
          <cell r="D25">
            <v>1</v>
          </cell>
          <cell r="E25">
            <v>0.5</v>
          </cell>
          <cell r="F25">
            <v>0.5</v>
          </cell>
          <cell r="G25">
            <v>0.5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167935</v>
          </cell>
          <cell r="D27">
            <v>181553</v>
          </cell>
          <cell r="E27">
            <v>182704</v>
          </cell>
          <cell r="F27">
            <v>187219</v>
          </cell>
          <cell r="G27">
            <v>230955</v>
          </cell>
          <cell r="H27">
            <v>262000</v>
          </cell>
          <cell r="I27">
            <v>275000</v>
          </cell>
          <cell r="J27">
            <v>299000</v>
          </cell>
          <cell r="K27">
            <v>342000</v>
          </cell>
          <cell r="L27">
            <v>394000</v>
          </cell>
          <cell r="M27">
            <v>433000</v>
          </cell>
          <cell r="N27">
            <v>488000</v>
          </cell>
          <cell r="O27">
            <v>555500</v>
          </cell>
          <cell r="P27">
            <v>682700</v>
          </cell>
          <cell r="Q27">
            <v>739682</v>
          </cell>
          <cell r="R27">
            <v>809882</v>
          </cell>
          <cell r="S27">
            <v>858026</v>
          </cell>
          <cell r="T27">
            <v>885357</v>
          </cell>
          <cell r="U27">
            <v>903850</v>
          </cell>
          <cell r="V27">
            <v>917046</v>
          </cell>
          <cell r="W27">
            <v>911138</v>
          </cell>
          <cell r="X27">
            <v>912399</v>
          </cell>
        </row>
        <row r="28">
          <cell r="B28" t="str">
            <v>South Africa</v>
          </cell>
          <cell r="C28">
            <v>33707.364000000001</v>
          </cell>
          <cell r="D28">
            <v>34757.159</v>
          </cell>
          <cell r="E28">
            <v>36484.014999999999</v>
          </cell>
          <cell r="F28">
            <v>38085.855000000003</v>
          </cell>
          <cell r="G28">
            <v>39332.786999999997</v>
          </cell>
          <cell r="H28">
            <v>39542.072</v>
          </cell>
          <cell r="I28">
            <v>41326.036</v>
          </cell>
          <cell r="J28">
            <v>42083</v>
          </cell>
          <cell r="K28">
            <v>48982.536999999997</v>
          </cell>
          <cell r="L28">
            <v>55313.053</v>
          </cell>
          <cell r="M28">
            <v>58709</v>
          </cell>
          <cell r="N28">
            <v>58057</v>
          </cell>
          <cell r="O28">
            <v>67100</v>
          </cell>
          <cell r="P28">
            <v>71645</v>
          </cell>
          <cell r="Q28">
            <v>80759</v>
          </cell>
          <cell r="R28">
            <v>72806</v>
          </cell>
          <cell r="S28">
            <v>66456</v>
          </cell>
          <cell r="T28">
            <v>75091</v>
          </cell>
          <cell r="U28">
            <v>74273</v>
          </cell>
          <cell r="V28">
            <v>72407</v>
          </cell>
          <cell r="W28">
            <v>55635</v>
          </cell>
          <cell r="X28">
            <v>73091</v>
          </cell>
        </row>
        <row r="29">
          <cell r="B29" t="str">
            <v>Malaysia</v>
          </cell>
          <cell r="C29">
            <v>258.57299999999998</v>
          </cell>
          <cell r="D29">
            <v>376.476</v>
          </cell>
          <cell r="E29">
            <v>404.35</v>
          </cell>
          <cell r="F29">
            <v>596.61199999999997</v>
          </cell>
          <cell r="G29">
            <v>600</v>
          </cell>
          <cell r="H29">
            <v>949.60500000000002</v>
          </cell>
          <cell r="I29">
            <v>667.08199999999999</v>
          </cell>
          <cell r="J29">
            <v>802.03</v>
          </cell>
          <cell r="K29">
            <v>981.93200000000002</v>
          </cell>
          <cell r="L29">
            <v>950</v>
          </cell>
          <cell r="M29">
            <v>3558</v>
          </cell>
          <cell r="N29">
            <v>8078</v>
          </cell>
          <cell r="O29">
            <v>12144</v>
          </cell>
          <cell r="P29">
            <v>11588</v>
          </cell>
          <cell r="Q29">
            <v>9615</v>
          </cell>
          <cell r="R29">
            <v>1625</v>
          </cell>
          <cell r="S29">
            <v>1914</v>
          </cell>
          <cell r="T29">
            <v>3920</v>
          </cell>
          <cell r="U29">
            <v>3354</v>
          </cell>
          <cell r="V29">
            <v>4160</v>
          </cell>
          <cell r="W29">
            <v>5371</v>
          </cell>
          <cell r="X29">
            <v>4984</v>
          </cell>
        </row>
        <row r="30">
          <cell r="B30" t="str">
            <v>Thailand</v>
          </cell>
          <cell r="E30">
            <v>570</v>
          </cell>
          <cell r="F30">
            <v>10</v>
          </cell>
          <cell r="G30">
            <v>136</v>
          </cell>
          <cell r="H30">
            <v>230.946</v>
          </cell>
          <cell r="I30">
            <v>264.28899999999999</v>
          </cell>
          <cell r="J30">
            <v>1554.86</v>
          </cell>
          <cell r="K30">
            <v>1709.75</v>
          </cell>
          <cell r="L30">
            <v>1700</v>
          </cell>
          <cell r="M30">
            <v>904</v>
          </cell>
          <cell r="N30">
            <v>489</v>
          </cell>
          <cell r="O30">
            <v>256</v>
          </cell>
          <cell r="P30">
            <v>334</v>
          </cell>
          <cell r="Q30">
            <v>348</v>
          </cell>
          <cell r="R30">
            <v>16</v>
          </cell>
          <cell r="V30">
            <v>18</v>
          </cell>
          <cell r="W30">
            <v>113</v>
          </cell>
          <cell r="X30">
            <v>113</v>
          </cell>
        </row>
        <row r="31">
          <cell r="B31" t="str">
            <v>Sweden</v>
          </cell>
          <cell r="C31">
            <v>20557</v>
          </cell>
          <cell r="D31">
            <v>19486</v>
          </cell>
          <cell r="E31">
            <v>20300</v>
          </cell>
          <cell r="F31">
            <v>21500</v>
          </cell>
          <cell r="G31">
            <v>22300</v>
          </cell>
          <cell r="H31">
            <v>23300</v>
          </cell>
          <cell r="I31">
            <v>23300</v>
          </cell>
          <cell r="J31">
            <v>24700</v>
          </cell>
          <cell r="K31">
            <v>23800</v>
          </cell>
          <cell r="L31">
            <v>17700</v>
          </cell>
          <cell r="M31">
            <v>28797</v>
          </cell>
          <cell r="N31">
            <v>30840</v>
          </cell>
          <cell r="O31">
            <v>25927</v>
          </cell>
          <cell r="P31">
            <v>37411</v>
          </cell>
          <cell r="Q31">
            <v>25700</v>
          </cell>
          <cell r="R31">
            <v>24500</v>
          </cell>
          <cell r="S31">
            <v>26900</v>
          </cell>
          <cell r="T31">
            <v>31077</v>
          </cell>
          <cell r="U31">
            <v>34876</v>
          </cell>
          <cell r="V31">
            <v>38235</v>
          </cell>
          <cell r="W31">
            <v>38619</v>
          </cell>
          <cell r="X31">
            <v>40216</v>
          </cell>
        </row>
      </sheetData>
      <sheetData sheetId="3">
        <row r="2">
          <cell r="B2" t="str">
            <v>China</v>
          </cell>
          <cell r="C2">
            <v>73500</v>
          </cell>
          <cell r="D2">
            <v>72600</v>
          </cell>
          <cell r="E2">
            <v>76200</v>
          </cell>
          <cell r="F2">
            <v>86000</v>
          </cell>
          <cell r="G2">
            <v>102000</v>
          </cell>
          <cell r="H2">
            <v>138000</v>
          </cell>
          <cell r="I2">
            <v>198000</v>
          </cell>
          <cell r="J2">
            <v>233000</v>
          </cell>
          <cell r="K2">
            <v>270000</v>
          </cell>
          <cell r="L2">
            <v>280000</v>
          </cell>
          <cell r="M2">
            <v>230000</v>
          </cell>
          <cell r="N2">
            <v>274000</v>
          </cell>
          <cell r="O2">
            <v>261000</v>
          </cell>
          <cell r="P2">
            <v>259000</v>
          </cell>
          <cell r="Q2">
            <v>273849</v>
          </cell>
          <cell r="R2">
            <v>247665</v>
          </cell>
          <cell r="S2">
            <v>228118</v>
          </cell>
          <cell r="T2">
            <v>215989</v>
          </cell>
          <cell r="U2">
            <v>209311</v>
          </cell>
          <cell r="V2">
            <v>219000</v>
          </cell>
          <cell r="W2">
            <v>225000</v>
          </cell>
          <cell r="X2">
            <v>246000</v>
          </cell>
        </row>
        <row r="3">
          <cell r="B3" t="str">
            <v>India</v>
          </cell>
          <cell r="C3">
            <v>48600</v>
          </cell>
          <cell r="D3">
            <v>50700</v>
          </cell>
          <cell r="E3">
            <v>55300</v>
          </cell>
          <cell r="F3">
            <v>63400</v>
          </cell>
          <cell r="G3">
            <v>77200</v>
          </cell>
          <cell r="H3">
            <v>97500</v>
          </cell>
          <cell r="I3">
            <v>117000</v>
          </cell>
          <cell r="J3">
            <v>129000</v>
          </cell>
          <cell r="K3">
            <v>142000</v>
          </cell>
          <cell r="L3">
            <v>157000</v>
          </cell>
          <cell r="M3">
            <v>128000</v>
          </cell>
          <cell r="N3">
            <v>104000</v>
          </cell>
          <cell r="O3">
            <v>84000</v>
          </cell>
          <cell r="P3">
            <v>94000</v>
          </cell>
          <cell r="Q3">
            <v>85560</v>
          </cell>
          <cell r="R3">
            <v>88287</v>
          </cell>
          <cell r="S3">
            <v>114000</v>
          </cell>
          <cell r="T3">
            <v>125000</v>
          </cell>
          <cell r="U3">
            <v>127000</v>
          </cell>
          <cell r="V3">
            <v>126000</v>
          </cell>
          <cell r="W3">
            <v>126000</v>
          </cell>
          <cell r="X3">
            <v>169000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39703</v>
          </cell>
          <cell r="D5">
            <v>29263</v>
          </cell>
          <cell r="E5">
            <v>32499</v>
          </cell>
          <cell r="F5">
            <v>30590</v>
          </cell>
          <cell r="G5">
            <v>34460</v>
          </cell>
          <cell r="H5">
            <v>34201.881000000001</v>
          </cell>
          <cell r="I5">
            <v>33274</v>
          </cell>
          <cell r="J5">
            <v>33068</v>
          </cell>
          <cell r="K5">
            <v>33769</v>
          </cell>
          <cell r="L5">
            <v>16550</v>
          </cell>
          <cell r="M5">
            <v>31300</v>
          </cell>
          <cell r="N5">
            <v>34300</v>
          </cell>
          <cell r="O5">
            <v>33400</v>
          </cell>
          <cell r="P5">
            <v>33000</v>
          </cell>
          <cell r="Q5">
            <v>35400</v>
          </cell>
          <cell r="R5">
            <v>28800</v>
          </cell>
          <cell r="S5">
            <v>26400</v>
          </cell>
          <cell r="T5">
            <v>30300</v>
          </cell>
          <cell r="U5">
            <v>31300</v>
          </cell>
          <cell r="V5">
            <v>29800</v>
          </cell>
          <cell r="W5">
            <v>24100</v>
          </cell>
          <cell r="X5">
            <v>30100</v>
          </cell>
        </row>
        <row r="6">
          <cell r="B6" t="str">
            <v>Russia</v>
          </cell>
          <cell r="C6">
            <v>50000</v>
          </cell>
          <cell r="D6">
            <v>48000</v>
          </cell>
          <cell r="E6">
            <v>49000</v>
          </cell>
          <cell r="F6">
            <v>53000</v>
          </cell>
          <cell r="G6">
            <v>56200</v>
          </cell>
          <cell r="H6">
            <v>56100</v>
          </cell>
          <cell r="I6">
            <v>59100</v>
          </cell>
          <cell r="J6">
            <v>60800</v>
          </cell>
          <cell r="K6">
            <v>57800</v>
          </cell>
          <cell r="L6">
            <v>53200</v>
          </cell>
          <cell r="M6">
            <v>57600</v>
          </cell>
          <cell r="N6">
            <v>62700</v>
          </cell>
          <cell r="O6">
            <v>62900</v>
          </cell>
          <cell r="P6">
            <v>61800</v>
          </cell>
          <cell r="Q6">
            <v>60200</v>
          </cell>
          <cell r="R6">
            <v>59619</v>
          </cell>
          <cell r="S6">
            <v>59647</v>
          </cell>
          <cell r="T6">
            <v>56074</v>
          </cell>
          <cell r="U6">
            <v>56700</v>
          </cell>
          <cell r="V6">
            <v>64287</v>
          </cell>
          <cell r="W6">
            <v>69500</v>
          </cell>
          <cell r="X6">
            <v>66700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298</v>
          </cell>
          <cell r="D8">
            <v>232</v>
          </cell>
          <cell r="E8">
            <v>246</v>
          </cell>
          <cell r="F8">
            <v>258</v>
          </cell>
          <cell r="G8">
            <v>238</v>
          </cell>
          <cell r="H8">
            <v>37.799999999999997</v>
          </cell>
          <cell r="I8">
            <v>43.7</v>
          </cell>
          <cell r="J8">
            <v>44.3</v>
          </cell>
          <cell r="K8">
            <v>47.8</v>
          </cell>
          <cell r="L8">
            <v>36.799999999999997</v>
          </cell>
          <cell r="M8">
            <v>40.987000000000002</v>
          </cell>
          <cell r="N8">
            <v>51.354999999999997</v>
          </cell>
          <cell r="O8">
            <v>47.2</v>
          </cell>
          <cell r="P8">
            <v>47.2</v>
          </cell>
          <cell r="Q8">
            <v>73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2200</v>
          </cell>
          <cell r="D9">
            <v>2100</v>
          </cell>
          <cell r="E9">
            <v>1800</v>
          </cell>
          <cell r="F9">
            <v>1800</v>
          </cell>
          <cell r="G9">
            <v>2000</v>
          </cell>
          <cell r="H9">
            <v>2450</v>
          </cell>
          <cell r="I9">
            <v>2000</v>
          </cell>
          <cell r="J9">
            <v>2600</v>
          </cell>
          <cell r="K9">
            <v>2500</v>
          </cell>
          <cell r="L9">
            <v>2100</v>
          </cell>
          <cell r="M9">
            <v>3250</v>
          </cell>
          <cell r="N9">
            <v>4030</v>
          </cell>
          <cell r="O9">
            <v>4900</v>
          </cell>
          <cell r="P9">
            <v>5200</v>
          </cell>
          <cell r="Q9">
            <v>7190</v>
          </cell>
          <cell r="R9">
            <v>4700</v>
          </cell>
          <cell r="S9">
            <v>4320</v>
          </cell>
          <cell r="T9">
            <v>6050</v>
          </cell>
          <cell r="U9">
            <v>5777</v>
          </cell>
          <cell r="V9">
            <v>9110</v>
          </cell>
          <cell r="W9">
            <v>13000</v>
          </cell>
          <cell r="X9">
            <v>9710</v>
          </cell>
        </row>
        <row r="10">
          <cell r="B10" t="str">
            <v>Brazil</v>
          </cell>
          <cell r="C10">
            <v>141106</v>
          </cell>
          <cell r="D10">
            <v>133713</v>
          </cell>
          <cell r="E10">
            <v>142468</v>
          </cell>
          <cell r="F10">
            <v>155693</v>
          </cell>
          <cell r="G10">
            <v>169300</v>
          </cell>
          <cell r="H10">
            <v>186891</v>
          </cell>
          <cell r="I10">
            <v>211020</v>
          </cell>
          <cell r="J10">
            <v>235504</v>
          </cell>
          <cell r="K10">
            <v>233200</v>
          </cell>
          <cell r="L10">
            <v>199200</v>
          </cell>
          <cell r="M10">
            <v>248000</v>
          </cell>
          <cell r="N10">
            <v>265000</v>
          </cell>
          <cell r="O10">
            <v>258000</v>
          </cell>
          <cell r="P10">
            <v>246000</v>
          </cell>
          <cell r="Q10">
            <v>261500</v>
          </cell>
          <cell r="R10">
            <v>275590</v>
          </cell>
          <cell r="S10">
            <v>268184</v>
          </cell>
          <cell r="T10">
            <v>289000</v>
          </cell>
          <cell r="U10">
            <v>293000</v>
          </cell>
          <cell r="V10">
            <v>258000</v>
          </cell>
          <cell r="W10">
            <v>246791</v>
          </cell>
          <cell r="X10">
            <v>272861</v>
          </cell>
        </row>
        <row r="11">
          <cell r="B11" t="str">
            <v>Iran</v>
          </cell>
          <cell r="C11">
            <v>6100</v>
          </cell>
          <cell r="D11">
            <v>5100</v>
          </cell>
          <cell r="E11">
            <v>5600</v>
          </cell>
          <cell r="F11">
            <v>7800</v>
          </cell>
          <cell r="G11">
            <v>5100</v>
          </cell>
          <cell r="H11">
            <v>9000</v>
          </cell>
          <cell r="I11">
            <v>13000</v>
          </cell>
          <cell r="J11">
            <v>15000</v>
          </cell>
          <cell r="K11">
            <v>15000</v>
          </cell>
          <cell r="L11">
            <v>16000</v>
          </cell>
          <cell r="M11">
            <v>16500</v>
          </cell>
          <cell r="N11">
            <v>20900</v>
          </cell>
          <cell r="O11">
            <v>17000</v>
          </cell>
          <cell r="P11">
            <v>17900</v>
          </cell>
          <cell r="Q11">
            <v>33800</v>
          </cell>
          <cell r="R11">
            <v>31800</v>
          </cell>
          <cell r="S11">
            <v>30100</v>
          </cell>
          <cell r="T11">
            <v>22200</v>
          </cell>
          <cell r="U11">
            <v>23900</v>
          </cell>
          <cell r="V11">
            <v>21700</v>
          </cell>
          <cell r="W11">
            <v>32500</v>
          </cell>
          <cell r="X11">
            <v>47900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30600</v>
          </cell>
          <cell r="D13">
            <v>30000</v>
          </cell>
          <cell r="E13">
            <v>32300</v>
          </cell>
          <cell r="F13">
            <v>34300</v>
          </cell>
          <cell r="G13">
            <v>36000</v>
          </cell>
          <cell r="H13">
            <v>37700</v>
          </cell>
          <cell r="I13">
            <v>40700</v>
          </cell>
          <cell r="J13">
            <v>42800</v>
          </cell>
          <cell r="K13">
            <v>40000</v>
          </cell>
          <cell r="L13">
            <v>36500</v>
          </cell>
          <cell r="M13">
            <v>38600</v>
          </cell>
          <cell r="N13">
            <v>39800</v>
          </cell>
          <cell r="O13">
            <v>40200</v>
          </cell>
          <cell r="P13">
            <v>40500</v>
          </cell>
          <cell r="Q13">
            <v>42700</v>
          </cell>
          <cell r="R13">
            <v>41800</v>
          </cell>
          <cell r="S13">
            <v>39300</v>
          </cell>
          <cell r="T13">
            <v>37900</v>
          </cell>
          <cell r="U13">
            <v>37800</v>
          </cell>
          <cell r="V13">
            <v>39500</v>
          </cell>
          <cell r="W13">
            <v>49300</v>
          </cell>
          <cell r="X13">
            <v>52400</v>
          </cell>
        </row>
        <row r="14">
          <cell r="B14" t="str">
            <v>Mexico</v>
          </cell>
          <cell r="C14">
            <v>6795</v>
          </cell>
          <cell r="D14">
            <v>5270</v>
          </cell>
          <cell r="E14">
            <v>5965</v>
          </cell>
          <cell r="F14">
            <v>6759</v>
          </cell>
          <cell r="G14">
            <v>6890</v>
          </cell>
          <cell r="H14">
            <v>7012</v>
          </cell>
          <cell r="I14">
            <v>6590</v>
          </cell>
          <cell r="J14">
            <v>6550</v>
          </cell>
          <cell r="K14">
            <v>7013</v>
          </cell>
          <cell r="L14">
            <v>7000</v>
          </cell>
          <cell r="M14">
            <v>8750</v>
          </cell>
          <cell r="N14">
            <v>8000</v>
          </cell>
          <cell r="O14">
            <v>9320</v>
          </cell>
          <cell r="P14">
            <v>11800</v>
          </cell>
          <cell r="Q14">
            <v>10400</v>
          </cell>
          <cell r="R14">
            <v>13462</v>
          </cell>
          <cell r="S14">
            <v>12090</v>
          </cell>
          <cell r="T14">
            <v>11713</v>
          </cell>
          <cell r="U14">
            <v>14021</v>
          </cell>
          <cell r="V14">
            <v>7141</v>
          </cell>
          <cell r="W14">
            <v>5859</v>
          </cell>
          <cell r="X14">
            <v>6807</v>
          </cell>
        </row>
        <row r="15">
          <cell r="B15" t="str">
            <v>Vietnam</v>
          </cell>
          <cell r="C15">
            <v>165</v>
          </cell>
          <cell r="D15">
            <v>165</v>
          </cell>
          <cell r="E15">
            <v>165</v>
          </cell>
          <cell r="F15">
            <v>165</v>
          </cell>
          <cell r="G15">
            <v>165</v>
          </cell>
          <cell r="H15">
            <v>504.7</v>
          </cell>
          <cell r="I15">
            <v>510</v>
          </cell>
          <cell r="J15">
            <v>530</v>
          </cell>
          <cell r="K15">
            <v>530</v>
          </cell>
          <cell r="L15">
            <v>530</v>
          </cell>
          <cell r="M15">
            <v>1970</v>
          </cell>
          <cell r="N15">
            <v>2370</v>
          </cell>
          <cell r="O15">
            <v>1520</v>
          </cell>
          <cell r="P15">
            <v>2500</v>
          </cell>
          <cell r="Q15">
            <v>2719</v>
          </cell>
          <cell r="R15">
            <v>2691</v>
          </cell>
          <cell r="S15">
            <v>3056</v>
          </cell>
          <cell r="T15">
            <v>2920</v>
          </cell>
          <cell r="U15">
            <v>2962</v>
          </cell>
          <cell r="V15">
            <v>3236</v>
          </cell>
          <cell r="W15">
            <v>1890</v>
          </cell>
          <cell r="X15">
            <v>1940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22744</v>
          </cell>
          <cell r="D18">
            <v>17274</v>
          </cell>
          <cell r="E18">
            <v>19684</v>
          </cell>
          <cell r="F18">
            <v>20993</v>
          </cell>
          <cell r="G18">
            <v>17801</v>
          </cell>
          <cell r="H18">
            <v>19333</v>
          </cell>
          <cell r="I18">
            <v>21341</v>
          </cell>
          <cell r="J18">
            <v>20800</v>
          </cell>
          <cell r="K18">
            <v>19700</v>
          </cell>
          <cell r="L18">
            <v>19700</v>
          </cell>
          <cell r="M18">
            <v>23300</v>
          </cell>
          <cell r="N18">
            <v>21000</v>
          </cell>
          <cell r="O18">
            <v>25000</v>
          </cell>
          <cell r="P18">
            <v>26000</v>
          </cell>
          <cell r="Q18">
            <v>25900</v>
          </cell>
          <cell r="R18">
            <v>27700</v>
          </cell>
          <cell r="S18">
            <v>28100</v>
          </cell>
          <cell r="T18">
            <v>30200</v>
          </cell>
          <cell r="U18">
            <v>31700</v>
          </cell>
          <cell r="V18">
            <v>35200</v>
          </cell>
          <cell r="W18">
            <v>36100</v>
          </cell>
          <cell r="X18">
            <v>34500</v>
          </cell>
        </row>
        <row r="19">
          <cell r="B19" t="str">
            <v>Indonesia</v>
          </cell>
          <cell r="C19">
            <v>269</v>
          </cell>
          <cell r="D19">
            <v>258</v>
          </cell>
          <cell r="E19">
            <v>216</v>
          </cell>
          <cell r="F19">
            <v>140</v>
          </cell>
          <cell r="G19">
            <v>51</v>
          </cell>
          <cell r="H19">
            <v>18.399999999999999</v>
          </cell>
          <cell r="I19">
            <v>50</v>
          </cell>
          <cell r="J19">
            <v>35</v>
          </cell>
          <cell r="K19">
            <v>37</v>
          </cell>
          <cell r="L19">
            <v>36</v>
          </cell>
          <cell r="M19">
            <v>2830</v>
          </cell>
          <cell r="N19">
            <v>2750</v>
          </cell>
          <cell r="O19">
            <v>2950</v>
          </cell>
          <cell r="P19">
            <v>2460</v>
          </cell>
          <cell r="Q19">
            <v>1770</v>
          </cell>
          <cell r="R19">
            <v>1710</v>
          </cell>
          <cell r="S19">
            <v>1440</v>
          </cell>
          <cell r="T19">
            <v>1100</v>
          </cell>
          <cell r="U19">
            <v>661</v>
          </cell>
          <cell r="V19">
            <v>1730</v>
          </cell>
          <cell r="W19">
            <v>1800</v>
          </cell>
          <cell r="X19">
            <v>1070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950</v>
          </cell>
          <cell r="D21">
            <v>1300</v>
          </cell>
          <cell r="E21">
            <v>1150</v>
          </cell>
          <cell r="F21">
            <v>1450</v>
          </cell>
          <cell r="G21">
            <v>1450</v>
          </cell>
          <cell r="H21">
            <v>800</v>
          </cell>
          <cell r="I21">
            <v>800</v>
          </cell>
          <cell r="J21">
            <v>1100</v>
          </cell>
          <cell r="K21">
            <v>910</v>
          </cell>
          <cell r="L21">
            <v>900</v>
          </cell>
          <cell r="M21">
            <v>1660</v>
          </cell>
          <cell r="N21">
            <v>1960</v>
          </cell>
          <cell r="O21">
            <v>2320</v>
          </cell>
          <cell r="P21">
            <v>1960</v>
          </cell>
          <cell r="Q21">
            <v>1050</v>
          </cell>
          <cell r="R21">
            <v>938</v>
          </cell>
          <cell r="S21">
            <v>318</v>
          </cell>
          <cell r="T21">
            <v>353</v>
          </cell>
          <cell r="U21">
            <v>312</v>
          </cell>
          <cell r="V21">
            <v>372</v>
          </cell>
          <cell r="W21">
            <v>347</v>
          </cell>
          <cell r="X21">
            <v>347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500</v>
          </cell>
          <cell r="D23">
            <v>575</v>
          </cell>
          <cell r="E23">
            <v>575</v>
          </cell>
          <cell r="F23">
            <v>702.5</v>
          </cell>
          <cell r="G23">
            <v>575</v>
          </cell>
          <cell r="H23">
            <v>665.34400000000005</v>
          </cell>
          <cell r="I23">
            <v>669.43799999999999</v>
          </cell>
          <cell r="J23">
            <v>688.904</v>
          </cell>
          <cell r="K23">
            <v>650.45500000000004</v>
          </cell>
          <cell r="L23">
            <v>480</v>
          </cell>
          <cell r="M23">
            <v>1293</v>
          </cell>
          <cell r="N23">
            <v>1379</v>
          </cell>
          <cell r="O23">
            <v>686</v>
          </cell>
          <cell r="P23">
            <v>743</v>
          </cell>
          <cell r="Q23">
            <v>780</v>
          </cell>
          <cell r="R23">
            <v>891</v>
          </cell>
          <cell r="S23">
            <v>889</v>
          </cell>
          <cell r="T23">
            <v>954</v>
          </cell>
          <cell r="U23">
            <v>897</v>
          </cell>
          <cell r="V23">
            <v>897</v>
          </cell>
          <cell r="W23">
            <v>843</v>
          </cell>
          <cell r="X23">
            <v>840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0.56799999999999995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104226</v>
          </cell>
          <cell r="D27">
            <v>112592</v>
          </cell>
          <cell r="E27">
            <v>113548</v>
          </cell>
          <cell r="F27">
            <v>116355</v>
          </cell>
          <cell r="G27">
            <v>143398</v>
          </cell>
          <cell r="H27">
            <v>163000</v>
          </cell>
          <cell r="I27">
            <v>171000</v>
          </cell>
          <cell r="J27">
            <v>194000</v>
          </cell>
          <cell r="K27">
            <v>209000</v>
          </cell>
          <cell r="L27">
            <v>228000</v>
          </cell>
          <cell r="M27">
            <v>271000</v>
          </cell>
          <cell r="N27">
            <v>277000</v>
          </cell>
          <cell r="O27">
            <v>336000</v>
          </cell>
          <cell r="P27">
            <v>413000</v>
          </cell>
          <cell r="Q27">
            <v>457409</v>
          </cell>
          <cell r="R27">
            <v>500994</v>
          </cell>
          <cell r="S27">
            <v>531075</v>
          </cell>
          <cell r="T27">
            <v>548297</v>
          </cell>
          <cell r="U27">
            <v>560055</v>
          </cell>
          <cell r="V27">
            <v>567957</v>
          </cell>
          <cell r="W27">
            <v>564141</v>
          </cell>
          <cell r="X27">
            <v>565032</v>
          </cell>
        </row>
        <row r="28">
          <cell r="B28" t="str">
            <v>South Africa</v>
          </cell>
          <cell r="C28">
            <v>21570</v>
          </cell>
          <cell r="D28">
            <v>22240</v>
          </cell>
          <cell r="E28">
            <v>23350</v>
          </cell>
          <cell r="F28">
            <v>24000</v>
          </cell>
          <cell r="G28">
            <v>24800</v>
          </cell>
          <cell r="H28">
            <v>25000</v>
          </cell>
          <cell r="I28">
            <v>26100</v>
          </cell>
          <cell r="J28">
            <v>26600</v>
          </cell>
          <cell r="K28">
            <v>31000</v>
          </cell>
          <cell r="L28">
            <v>35600</v>
          </cell>
          <cell r="M28">
            <v>36900</v>
          </cell>
          <cell r="N28">
            <v>36500</v>
          </cell>
          <cell r="O28">
            <v>42900</v>
          </cell>
          <cell r="P28">
            <v>45700</v>
          </cell>
          <cell r="Q28">
            <v>51500</v>
          </cell>
          <cell r="R28">
            <v>46000</v>
          </cell>
          <cell r="S28">
            <v>43000</v>
          </cell>
          <cell r="T28">
            <v>47600</v>
          </cell>
          <cell r="U28">
            <v>47200</v>
          </cell>
          <cell r="V28">
            <v>46100</v>
          </cell>
          <cell r="W28">
            <v>35400</v>
          </cell>
          <cell r="X28">
            <v>46500</v>
          </cell>
        </row>
        <row r="29">
          <cell r="B29" t="str">
            <v>Malaysia</v>
          </cell>
          <cell r="C29">
            <v>168</v>
          </cell>
          <cell r="D29">
            <v>241</v>
          </cell>
          <cell r="E29">
            <v>259</v>
          </cell>
          <cell r="F29">
            <v>382</v>
          </cell>
          <cell r="G29">
            <v>384</v>
          </cell>
          <cell r="H29">
            <v>541</v>
          </cell>
          <cell r="I29">
            <v>380</v>
          </cell>
          <cell r="J29">
            <v>457</v>
          </cell>
          <cell r="K29">
            <v>560</v>
          </cell>
          <cell r="L29">
            <v>532</v>
          </cell>
          <cell r="M29">
            <v>2220</v>
          </cell>
          <cell r="N29">
            <v>5050</v>
          </cell>
          <cell r="O29">
            <v>7590</v>
          </cell>
          <cell r="P29">
            <v>7240</v>
          </cell>
          <cell r="Q29">
            <v>6010</v>
          </cell>
          <cell r="R29">
            <v>1020</v>
          </cell>
          <cell r="S29">
            <v>1150</v>
          </cell>
          <cell r="T29">
            <v>2450</v>
          </cell>
          <cell r="U29">
            <v>2090</v>
          </cell>
          <cell r="V29">
            <v>2600</v>
          </cell>
          <cell r="W29">
            <v>3360</v>
          </cell>
          <cell r="X29">
            <v>3120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285</v>
          </cell>
          <cell r="F30">
            <v>5</v>
          </cell>
          <cell r="G30">
            <v>68</v>
          </cell>
          <cell r="H30">
            <v>116</v>
          </cell>
          <cell r="I30">
            <v>132</v>
          </cell>
          <cell r="J30">
            <v>779</v>
          </cell>
          <cell r="K30">
            <v>855</v>
          </cell>
          <cell r="L30">
            <v>855</v>
          </cell>
          <cell r="M30">
            <v>547</v>
          </cell>
          <cell r="N30">
            <v>296</v>
          </cell>
          <cell r="O30">
            <v>155</v>
          </cell>
          <cell r="P30">
            <v>202</v>
          </cell>
          <cell r="Q30">
            <v>216</v>
          </cell>
          <cell r="R30">
            <v>10</v>
          </cell>
          <cell r="V30">
            <v>11</v>
          </cell>
          <cell r="W30">
            <v>74</v>
          </cell>
          <cell r="X30">
            <v>70</v>
          </cell>
        </row>
        <row r="31">
          <cell r="B31" t="str">
            <v>Sweden</v>
          </cell>
          <cell r="C31">
            <v>13556</v>
          </cell>
          <cell r="D31">
            <v>12811</v>
          </cell>
          <cell r="E31">
            <v>13400</v>
          </cell>
          <cell r="F31">
            <v>14100</v>
          </cell>
          <cell r="G31">
            <v>14700</v>
          </cell>
          <cell r="H31">
            <v>15300</v>
          </cell>
          <cell r="I31">
            <v>15000</v>
          </cell>
          <cell r="J31">
            <v>16000</v>
          </cell>
          <cell r="K31">
            <v>14280</v>
          </cell>
          <cell r="L31">
            <v>11500</v>
          </cell>
          <cell r="M31">
            <v>17400</v>
          </cell>
          <cell r="N31">
            <v>18700</v>
          </cell>
          <cell r="O31">
            <v>15700</v>
          </cell>
          <cell r="P31">
            <v>22600</v>
          </cell>
          <cell r="Q31">
            <v>15900</v>
          </cell>
          <cell r="R31">
            <v>15200</v>
          </cell>
          <cell r="S31">
            <v>16700</v>
          </cell>
          <cell r="T31">
            <v>22100</v>
          </cell>
          <cell r="U31">
            <v>24800</v>
          </cell>
          <cell r="V31">
            <v>27100</v>
          </cell>
          <cell r="W31">
            <v>27400</v>
          </cell>
          <cell r="X31">
            <v>28600</v>
          </cell>
        </row>
      </sheetData>
      <sheetData sheetId="4">
        <row r="2">
          <cell r="B2" t="str">
            <v>China</v>
          </cell>
          <cell r="C2">
            <v>0.61956032766660107</v>
          </cell>
          <cell r="D2">
            <v>0.61956032766660107</v>
          </cell>
          <cell r="E2">
            <v>0.61956032766660107</v>
          </cell>
          <cell r="F2">
            <v>0.61956032766660107</v>
          </cell>
          <cell r="G2">
            <v>0.61956032766660107</v>
          </cell>
          <cell r="H2">
            <v>0.61956032766660107</v>
          </cell>
          <cell r="I2">
            <v>0.61956032766660107</v>
          </cell>
          <cell r="J2">
            <v>0.61956032766660107</v>
          </cell>
          <cell r="K2">
            <v>0.61956032766660107</v>
          </cell>
          <cell r="L2">
            <v>0.61956032766660107</v>
          </cell>
          <cell r="M2">
            <v>0.61956032766660107</v>
          </cell>
          <cell r="N2">
            <v>0.61965855456726804</v>
          </cell>
          <cell r="O2">
            <v>0.62112392493205715</v>
          </cell>
          <cell r="P2">
            <v>0.62067593766400586</v>
          </cell>
          <cell r="Q2">
            <v>0.62400082030715942</v>
          </cell>
          <cell r="R2">
            <v>0.6240000604687842</v>
          </cell>
          <cell r="S2">
            <v>0.62400122547343484</v>
          </cell>
          <cell r="T2">
            <v>0.62519972675064839</v>
          </cell>
          <cell r="U2">
            <v>0.62520087218853615</v>
          </cell>
          <cell r="V2">
            <v>0.62393162393162394</v>
          </cell>
          <cell r="W2">
            <v>0.625</v>
          </cell>
          <cell r="X2">
            <v>0.62436548223350252</v>
          </cell>
        </row>
        <row r="3">
          <cell r="B3" t="str">
            <v>India</v>
          </cell>
          <cell r="C3">
            <v>0.63989466754443713</v>
          </cell>
          <cell r="D3">
            <v>0.64015151515151514</v>
          </cell>
          <cell r="E3">
            <v>0.64004629629629628</v>
          </cell>
          <cell r="F3">
            <v>0.63975782038345108</v>
          </cell>
          <cell r="G3">
            <v>0.64013266998341622</v>
          </cell>
          <cell r="H3">
            <v>0.64144736842105265</v>
          </cell>
          <cell r="I3">
            <v>0.64640883977900554</v>
          </cell>
          <cell r="J3">
            <v>0.63861386138613863</v>
          </cell>
          <cell r="K3">
            <v>0.6454545454545455</v>
          </cell>
          <cell r="L3">
            <v>0.64081632653061227</v>
          </cell>
          <cell r="M3">
            <v>0.61788884758902674</v>
          </cell>
          <cell r="N3">
            <v>0.61691046493694468</v>
          </cell>
          <cell r="O3">
            <v>0.61485309402860533</v>
          </cell>
          <cell r="P3">
            <v>0.61666437057592516</v>
          </cell>
          <cell r="Q3">
            <v>0.62</v>
          </cell>
          <cell r="R3">
            <v>0.61999733144193425</v>
          </cell>
          <cell r="S3">
            <v>0.61788282990336096</v>
          </cell>
          <cell r="T3">
            <v>0.61937913435572178</v>
          </cell>
          <cell r="U3">
            <v>0.62227143774100768</v>
          </cell>
          <cell r="V3">
            <v>0.62053070149518352</v>
          </cell>
          <cell r="W3">
            <v>0.61770156190252079</v>
          </cell>
          <cell r="X3">
            <v>0.61986957063945602</v>
          </cell>
        </row>
        <row r="4">
          <cell r="B4" t="str">
            <v>Japan</v>
          </cell>
          <cell r="C4">
            <v>0</v>
          </cell>
        </row>
        <row r="5">
          <cell r="B5" t="str">
            <v>United States</v>
          </cell>
          <cell r="C5">
            <v>0.62931731363629162</v>
          </cell>
          <cell r="D5">
            <v>0.63350796674748877</v>
          </cell>
          <cell r="E5">
            <v>0.63019197207678879</v>
          </cell>
          <cell r="F5">
            <v>0.63002018371297941</v>
          </cell>
          <cell r="G5">
            <v>0.62970543088955488</v>
          </cell>
          <cell r="H5">
            <v>0.62952987637854407</v>
          </cell>
          <cell r="I5">
            <v>0.63079868812678919</v>
          </cell>
          <cell r="J5">
            <v>0.629998666387243</v>
          </cell>
          <cell r="K5">
            <v>0.63048917102315161</v>
          </cell>
          <cell r="L5">
            <v>0.61994306263110577</v>
          </cell>
          <cell r="M5">
            <v>0.62725450901803603</v>
          </cell>
          <cell r="N5">
            <v>0.61032028469750887</v>
          </cell>
          <cell r="O5">
            <v>0.61060329067641683</v>
          </cell>
          <cell r="P5">
            <v>0.625</v>
          </cell>
          <cell r="Q5">
            <v>0.63101604278074863</v>
          </cell>
          <cell r="R5">
            <v>0.62472885032537961</v>
          </cell>
          <cell r="S5">
            <v>0.63157894736842102</v>
          </cell>
          <cell r="T5">
            <v>0.63256784968684765</v>
          </cell>
          <cell r="U5">
            <v>0.63232323232323229</v>
          </cell>
          <cell r="V5">
            <v>0.6353944562899787</v>
          </cell>
          <cell r="W5">
            <v>0.63254593175853013</v>
          </cell>
          <cell r="X5">
            <v>0.63368421052631574</v>
          </cell>
        </row>
        <row r="6">
          <cell r="B6" t="str">
            <v>Russia</v>
          </cell>
          <cell r="C6">
            <v>0.5771672630728385</v>
          </cell>
          <cell r="D6">
            <v>0.58181818181818179</v>
          </cell>
          <cell r="E6">
            <v>0.58169627381986888</v>
          </cell>
          <cell r="F6">
            <v>0.57759498168043089</v>
          </cell>
          <cell r="G6">
            <v>0.57950092802639719</v>
          </cell>
          <cell r="H6">
            <v>0.57975867157756367</v>
          </cell>
          <cell r="I6">
            <v>0.5794117647058824</v>
          </cell>
          <cell r="J6">
            <v>0.57904761904761903</v>
          </cell>
          <cell r="K6">
            <v>0.57857857857857853</v>
          </cell>
          <cell r="L6">
            <v>0.57826086956521738</v>
          </cell>
          <cell r="M6">
            <v>0.60458476782265513</v>
          </cell>
          <cell r="N6">
            <v>0.60517146524848708</v>
          </cell>
          <cell r="O6">
            <v>0.60474954331314301</v>
          </cell>
          <cell r="P6">
            <v>0.60495712439797955</v>
          </cell>
          <cell r="Q6">
            <v>0.59008616042109807</v>
          </cell>
          <cell r="R6">
            <v>0.590000890657008</v>
          </cell>
          <cell r="S6">
            <v>0.58999772495721925</v>
          </cell>
          <cell r="T6">
            <v>0.58999179310199701</v>
          </cell>
          <cell r="U6">
            <v>0.59023765653789706</v>
          </cell>
          <cell r="V6">
            <v>0.65914427207759585</v>
          </cell>
          <cell r="W6">
            <v>0.69489576563515476</v>
          </cell>
          <cell r="X6">
            <v>0.69495816706085833</v>
          </cell>
        </row>
        <row r="7">
          <cell r="B7" t="str">
            <v>South Korea</v>
          </cell>
        </row>
        <row r="8">
          <cell r="B8" t="str">
            <v>Germany</v>
          </cell>
          <cell r="C8">
            <v>0.64502164502164505</v>
          </cell>
          <cell r="D8">
            <v>0.57002457002457008</v>
          </cell>
          <cell r="E8">
            <v>0.58711217183770881</v>
          </cell>
          <cell r="F8">
            <v>0.60139860139860135</v>
          </cell>
          <cell r="G8">
            <v>0.57766990291262132</v>
          </cell>
          <cell r="H8">
            <v>0.10438932246358801</v>
          </cell>
          <cell r="I8">
            <v>0.10607491267631616</v>
          </cell>
          <cell r="J8">
            <v>0.10504824393956998</v>
          </cell>
          <cell r="K8">
            <v>0.10503186112942209</v>
          </cell>
          <cell r="L8">
            <v>0.10514285714285714</v>
          </cell>
          <cell r="M8">
            <v>0.10499983348405162</v>
          </cell>
          <cell r="N8">
            <v>0.10500090985113199</v>
          </cell>
          <cell r="O8">
            <v>0.10488888888888889</v>
          </cell>
          <cell r="P8">
            <v>0.10488888888888889</v>
          </cell>
          <cell r="Q8">
            <v>0.16008771929824561</v>
          </cell>
        </row>
        <row r="9">
          <cell r="B9" t="str">
            <v>Türkiye</v>
          </cell>
          <cell r="C9">
            <v>0.53974484789008836</v>
          </cell>
          <cell r="D9">
            <v>0.53407934893184128</v>
          </cell>
          <cell r="E9">
            <v>0.52432274978153215</v>
          </cell>
          <cell r="F9">
            <v>0.52493438320209973</v>
          </cell>
          <cell r="G9">
            <v>0.51853772361939332</v>
          </cell>
          <cell r="H9">
            <v>0.53284036537625057</v>
          </cell>
          <cell r="I9">
            <v>0.52840158520475566</v>
          </cell>
          <cell r="J9">
            <v>0.53619302949061665</v>
          </cell>
          <cell r="K9">
            <v>0.53191489361702127</v>
          </cell>
          <cell r="L9">
            <v>0.52500000000000002</v>
          </cell>
          <cell r="M9">
            <v>0.60431387132763104</v>
          </cell>
          <cell r="N9">
            <v>0.6050142621228044</v>
          </cell>
          <cell r="O9">
            <v>0.60478894100222169</v>
          </cell>
          <cell r="P9">
            <v>0.60542554430084994</v>
          </cell>
          <cell r="Q9">
            <v>0.60486245478253553</v>
          </cell>
          <cell r="R9">
            <v>0.60559206287849499</v>
          </cell>
          <cell r="S9">
            <v>0.60529634300126101</v>
          </cell>
          <cell r="T9">
            <v>0.60548438751000799</v>
          </cell>
          <cell r="U9">
            <v>0.60492146596858642</v>
          </cell>
          <cell r="V9">
            <v>0.55609815651324623</v>
          </cell>
          <cell r="W9">
            <v>0.60591936611512465</v>
          </cell>
          <cell r="X9">
            <v>0.60494673229082296</v>
          </cell>
        </row>
        <row r="10">
          <cell r="B10" t="str">
            <v>Brazil</v>
          </cell>
          <cell r="C10">
            <v>0.66379083245521597</v>
          </cell>
          <cell r="D10">
            <v>0.66381869632130264</v>
          </cell>
          <cell r="E10">
            <v>0.66400074571215506</v>
          </cell>
          <cell r="F10">
            <v>0.66402098349469019</v>
          </cell>
          <cell r="G10">
            <v>0.663921568627451</v>
          </cell>
          <cell r="H10">
            <v>0.66400061666564492</v>
          </cell>
          <cell r="I10">
            <v>0.66400203884056985</v>
          </cell>
          <cell r="J10">
            <v>0.66400060057340815</v>
          </cell>
          <cell r="K10">
            <v>0.66392215142663547</v>
          </cell>
          <cell r="L10">
            <v>0.66400000000000003</v>
          </cell>
          <cell r="M10">
            <v>0.66645168225303664</v>
          </cell>
          <cell r="N10">
            <v>0.66561006301945846</v>
          </cell>
          <cell r="O10">
            <v>0.64367724326509024</v>
          </cell>
          <cell r="P10">
            <v>0.6368602273021462</v>
          </cell>
          <cell r="Q10">
            <v>0.635969872295304</v>
          </cell>
          <cell r="R10">
            <v>0.63966038278889048</v>
          </cell>
          <cell r="S10">
            <v>0.63647539621889226</v>
          </cell>
          <cell r="T10">
            <v>0.63697917585033415</v>
          </cell>
          <cell r="U10">
            <v>0.63695652173913042</v>
          </cell>
          <cell r="V10">
            <v>0.63719436897999504</v>
          </cell>
          <cell r="W10">
            <v>0.63606747509632855</v>
          </cell>
          <cell r="X10">
            <v>0.63374838288611568</v>
          </cell>
        </row>
        <row r="11">
          <cell r="B11" t="str">
            <v>Iran</v>
          </cell>
          <cell r="C11">
            <v>0.49312853678253837</v>
          </cell>
          <cell r="D11">
            <v>0.49514563106796117</v>
          </cell>
          <cell r="E11">
            <v>0.49557522123893805</v>
          </cell>
          <cell r="F11">
            <v>0.48749999999999999</v>
          </cell>
          <cell r="G11">
            <v>0.30909090909090908</v>
          </cell>
          <cell r="H11">
            <v>0.47368421052631576</v>
          </cell>
          <cell r="I11">
            <v>0.49535439501472289</v>
          </cell>
          <cell r="J11">
            <v>0.47562357818276602</v>
          </cell>
          <cell r="K11">
            <v>0.46875</v>
          </cell>
          <cell r="L11">
            <v>0.48484848484848486</v>
          </cell>
          <cell r="M11">
            <v>0.47142857142857142</v>
          </cell>
          <cell r="N11">
            <v>0.47141084921619486</v>
          </cell>
          <cell r="O11">
            <v>0.47222222222222221</v>
          </cell>
          <cell r="P11">
            <v>0.47105263157894739</v>
          </cell>
          <cell r="Q11">
            <v>0.65575042681980444</v>
          </cell>
          <cell r="R11">
            <v>0.65665847564375246</v>
          </cell>
          <cell r="S11">
            <v>0.65591632163870128</v>
          </cell>
          <cell r="T11">
            <v>0.65357552919009632</v>
          </cell>
          <cell r="U11">
            <v>0.65596267325373958</v>
          </cell>
          <cell r="V11">
            <v>0.6557277974193938</v>
          </cell>
          <cell r="W11">
            <v>0.65720294426919035</v>
          </cell>
          <cell r="X11">
            <v>0.65666812897565252</v>
          </cell>
        </row>
        <row r="12">
          <cell r="B12" t="str">
            <v>Italy</v>
          </cell>
        </row>
        <row r="13">
          <cell r="B13" t="str">
            <v>Ukraine</v>
          </cell>
          <cell r="C13">
            <v>0.54757064735018757</v>
          </cell>
          <cell r="D13">
            <v>0.54894784995425439</v>
          </cell>
          <cell r="E13">
            <v>0.54838709677419351</v>
          </cell>
          <cell r="F13">
            <v>0.54882107472926966</v>
          </cell>
          <cell r="G13">
            <v>0.54919908466819223</v>
          </cell>
          <cell r="H13">
            <v>0.54980632816875108</v>
          </cell>
          <cell r="I13">
            <v>0.55000000000000004</v>
          </cell>
          <cell r="J13">
            <v>0.54942233632862647</v>
          </cell>
          <cell r="K13">
            <v>0.55020632737276476</v>
          </cell>
          <cell r="L13">
            <v>0.5490703411757627</v>
          </cell>
          <cell r="M13">
            <v>0.60527182349897291</v>
          </cell>
          <cell r="N13">
            <v>0.60479888157794759</v>
          </cell>
          <cell r="O13">
            <v>0.60561322104882565</v>
          </cell>
          <cell r="P13">
            <v>0.60429722470904212</v>
          </cell>
          <cell r="Q13">
            <v>0.62518301610541727</v>
          </cell>
          <cell r="R13">
            <v>0.62481315396113601</v>
          </cell>
          <cell r="S13">
            <v>0.62503976079903301</v>
          </cell>
          <cell r="T13">
            <v>0.62568098524119264</v>
          </cell>
          <cell r="U13">
            <v>0.62428776693256705</v>
          </cell>
          <cell r="V13">
            <v>0.62495055770904195</v>
          </cell>
          <cell r="W13">
            <v>0.6253329612623354</v>
          </cell>
          <cell r="X13">
            <v>0.62496272884489235</v>
          </cell>
        </row>
        <row r="14">
          <cell r="B14" t="str">
            <v>Mexico</v>
          </cell>
          <cell r="C14">
            <v>0.6</v>
          </cell>
          <cell r="D14">
            <v>0.60002277126266657</v>
          </cell>
          <cell r="E14">
            <v>0.60252525252525257</v>
          </cell>
          <cell r="F14">
            <v>0.60348214285714286</v>
          </cell>
          <cell r="G14">
            <v>0.59913043478260875</v>
          </cell>
          <cell r="H14">
            <v>0.5999828869684265</v>
          </cell>
          <cell r="I14">
            <v>0.60001820996084854</v>
          </cell>
          <cell r="J14">
            <v>0.60001262316633164</v>
          </cell>
          <cell r="K14">
            <v>0.60001161864791275</v>
          </cell>
          <cell r="L14">
            <v>0.60344827586206895</v>
          </cell>
          <cell r="M14">
            <v>0.6250892984712102</v>
          </cell>
          <cell r="N14">
            <v>0.62470716851475872</v>
          </cell>
          <cell r="O14">
            <v>0.62487428762990282</v>
          </cell>
          <cell r="P14">
            <v>0.62632696390658171</v>
          </cell>
          <cell r="Q14">
            <v>0.63030303030303025</v>
          </cell>
          <cell r="R14">
            <v>0.62906542056074766</v>
          </cell>
          <cell r="S14">
            <v>0.62968749999999996</v>
          </cell>
          <cell r="T14">
            <v>0.62973118279569895</v>
          </cell>
          <cell r="U14">
            <v>0.62874439461883413</v>
          </cell>
          <cell r="V14">
            <v>0.6319469026548673</v>
          </cell>
          <cell r="W14">
            <v>0.63</v>
          </cell>
          <cell r="X14">
            <v>0.63027777777777783</v>
          </cell>
        </row>
        <row r="15">
          <cell r="B15" t="str">
            <v>Vietnam</v>
          </cell>
          <cell r="C15">
            <v>0.55000000000000004</v>
          </cell>
          <cell r="D15">
            <v>0.55000000000000004</v>
          </cell>
          <cell r="E15">
            <v>0.55000000000000004</v>
          </cell>
          <cell r="F15">
            <v>0.55000000000000004</v>
          </cell>
          <cell r="G15">
            <v>0.55000000000000004</v>
          </cell>
          <cell r="H15">
            <v>0.5</v>
          </cell>
          <cell r="I15">
            <v>0.5</v>
          </cell>
          <cell r="J15">
            <v>0.5</v>
          </cell>
          <cell r="K15">
            <v>0.53</v>
          </cell>
          <cell r="L15">
            <v>0.53</v>
          </cell>
          <cell r="M15">
            <v>0.52942757323300194</v>
          </cell>
          <cell r="N15">
            <v>0.52972731336611534</v>
          </cell>
          <cell r="O15">
            <v>0.52961672473867594</v>
          </cell>
          <cell r="P15">
            <v>0.53101104502973662</v>
          </cell>
          <cell r="Q15">
            <v>0.53001949317738795</v>
          </cell>
          <cell r="R15">
            <v>0.52909948879276447</v>
          </cell>
          <cell r="S15">
            <v>0.52963604852686308</v>
          </cell>
          <cell r="T15">
            <v>0.52946509519492291</v>
          </cell>
          <cell r="U15">
            <v>0.53006442376521112</v>
          </cell>
          <cell r="V15">
            <v>0.52997052079921392</v>
          </cell>
          <cell r="W15">
            <v>0.5308988764044944</v>
          </cell>
          <cell r="X15">
            <v>0.5313612708846891</v>
          </cell>
        </row>
        <row r="16">
          <cell r="B16" t="str">
            <v>France</v>
          </cell>
        </row>
        <row r="17">
          <cell r="B17" t="str">
            <v>Spain</v>
          </cell>
        </row>
        <row r="18">
          <cell r="B18" t="str">
            <v>Canada</v>
          </cell>
          <cell r="C18">
            <v>0.64527477515816944</v>
          </cell>
          <cell r="D18">
            <v>0.6369703897636344</v>
          </cell>
          <cell r="E18">
            <v>0.63698142515047573</v>
          </cell>
          <cell r="F18">
            <v>0.63000420142848568</v>
          </cell>
          <cell r="G18">
            <v>0.62999009060022648</v>
          </cell>
          <cell r="H18">
            <v>0.63622601770493958</v>
          </cell>
          <cell r="I18">
            <v>0.63622854237927229</v>
          </cell>
          <cell r="J18">
            <v>0.63523088199364774</v>
          </cell>
          <cell r="K18">
            <v>0.62993636683401022</v>
          </cell>
          <cell r="L18">
            <v>0.62145110410094639</v>
          </cell>
          <cell r="M18">
            <v>0.64403781303554641</v>
          </cell>
          <cell r="N18">
            <v>0.58815291975913742</v>
          </cell>
          <cell r="O18">
            <v>0.64280571839967093</v>
          </cell>
          <cell r="P18">
            <v>0.61812043839003394</v>
          </cell>
          <cell r="Q18">
            <v>0.5999119820258032</v>
          </cell>
          <cell r="R18">
            <v>0.5993076590220684</v>
          </cell>
          <cell r="S18">
            <v>0.6013139029766108</v>
          </cell>
          <cell r="T18">
            <v>0.60039761431411531</v>
          </cell>
          <cell r="U18">
            <v>0.60089091081414081</v>
          </cell>
          <cell r="V18">
            <v>0.60199753728280203</v>
          </cell>
          <cell r="W18">
            <v>0.60106560106560103</v>
          </cell>
          <cell r="X18">
            <v>0.60008348987685245</v>
          </cell>
        </row>
        <row r="19">
          <cell r="B19" t="str">
            <v>Indonesia</v>
          </cell>
          <cell r="C19">
            <v>0.5499537957034093</v>
          </cell>
          <cell r="D19">
            <v>0.54966593946004916</v>
          </cell>
          <cell r="E19">
            <v>0.57054257013579446</v>
          </cell>
          <cell r="F19">
            <v>0.57047622540330634</v>
          </cell>
          <cell r="G19">
            <v>0.56879014989293364</v>
          </cell>
          <cell r="H19">
            <v>0.57137533770145632</v>
          </cell>
          <cell r="I19">
            <v>0.56837558258497212</v>
          </cell>
          <cell r="J19">
            <v>0.57304713722023026</v>
          </cell>
          <cell r="K19">
            <v>0.56923076923076921</v>
          </cell>
          <cell r="L19">
            <v>0.5714285714285714</v>
          </cell>
          <cell r="M19">
            <v>0.61521739130434783</v>
          </cell>
          <cell r="N19">
            <v>0.61452513966480449</v>
          </cell>
          <cell r="O19">
            <v>0.61458333333333337</v>
          </cell>
          <cell r="P19">
            <v>0.61499999999999999</v>
          </cell>
          <cell r="Q19">
            <v>0.5597722960151803</v>
          </cell>
          <cell r="R19">
            <v>0.55955497382198949</v>
          </cell>
          <cell r="S19">
            <v>0.55944055944055948</v>
          </cell>
          <cell r="T19">
            <v>0.55922724961870873</v>
          </cell>
          <cell r="U19">
            <v>0.50037850113550342</v>
          </cell>
          <cell r="V19">
            <v>0.50144927536231887</v>
          </cell>
          <cell r="W19">
            <v>0.49723756906077349</v>
          </cell>
          <cell r="X19">
            <v>0.50023375409069659</v>
          </cell>
        </row>
        <row r="20">
          <cell r="B20" t="str">
            <v>Poland</v>
          </cell>
        </row>
        <row r="21">
          <cell r="B21" t="str">
            <v>Egypt</v>
          </cell>
          <cell r="C21">
            <v>0.5</v>
          </cell>
          <cell r="D21">
            <v>0.5</v>
          </cell>
          <cell r="E21">
            <v>0.5</v>
          </cell>
          <cell r="F21">
            <v>0.5</v>
          </cell>
          <cell r="G21">
            <v>0.5</v>
          </cell>
          <cell r="H21">
            <v>0.50314465408805031</v>
          </cell>
          <cell r="I21">
            <v>0.5</v>
          </cell>
          <cell r="J21">
            <v>0.50349494147786755</v>
          </cell>
          <cell r="K21">
            <v>0.50259415908264971</v>
          </cell>
          <cell r="L21">
            <v>0.5</v>
          </cell>
          <cell r="M21">
            <v>0.71737251512532407</v>
          </cell>
          <cell r="N21">
            <v>0.59018367961457396</v>
          </cell>
          <cell r="O21">
            <v>0.59033078880407119</v>
          </cell>
          <cell r="P21">
            <v>0.59036144578313254</v>
          </cell>
          <cell r="Q21">
            <v>0.61873895109015908</v>
          </cell>
          <cell r="R21">
            <v>0.6253333333333333</v>
          </cell>
          <cell r="S21">
            <v>0.62475442043222007</v>
          </cell>
          <cell r="T21">
            <v>0.62477876106194685</v>
          </cell>
          <cell r="U21">
            <v>0.624</v>
          </cell>
          <cell r="V21">
            <v>0.62</v>
          </cell>
          <cell r="W21">
            <v>0.61964285714285716</v>
          </cell>
          <cell r="X21">
            <v>0.61964285714285716</v>
          </cell>
        </row>
        <row r="22">
          <cell r="B22" t="str">
            <v>Saudi Arabia</v>
          </cell>
        </row>
        <row r="23">
          <cell r="B23" t="str">
            <v>Austria</v>
          </cell>
          <cell r="C23">
            <v>0.27777777777777779</v>
          </cell>
          <cell r="D23">
            <v>0.31944444444444442</v>
          </cell>
          <cell r="E23">
            <v>0.30263157894736842</v>
          </cell>
          <cell r="F23">
            <v>0.33152430391694193</v>
          </cell>
          <cell r="G23">
            <v>0.31944444444444442</v>
          </cell>
          <cell r="H23">
            <v>0.32488293171220001</v>
          </cell>
          <cell r="I23">
            <v>0.31984676511565235</v>
          </cell>
          <cell r="J23">
            <v>0.32</v>
          </cell>
          <cell r="K23">
            <v>0.32000013774978836</v>
          </cell>
          <cell r="L23">
            <v>0.32</v>
          </cell>
          <cell r="M23">
            <v>0.62463768115942031</v>
          </cell>
          <cell r="N23">
            <v>0.62398190045248869</v>
          </cell>
          <cell r="O23">
            <v>0.3202614379084967</v>
          </cell>
          <cell r="P23">
            <v>0.31984502798105896</v>
          </cell>
          <cell r="Q23">
            <v>0.32006565449322938</v>
          </cell>
          <cell r="R23">
            <v>0.3201581027667984</v>
          </cell>
          <cell r="S23">
            <v>0.31978417266187048</v>
          </cell>
          <cell r="T23">
            <v>0.31991951710261568</v>
          </cell>
          <cell r="U23">
            <v>0.31990014265335237</v>
          </cell>
          <cell r="V23">
            <v>0.27659574468085107</v>
          </cell>
          <cell r="W23">
            <v>0.2770292474531712</v>
          </cell>
          <cell r="X23">
            <v>0.27667984189723321</v>
          </cell>
        </row>
        <row r="24">
          <cell r="B24" t="str">
            <v>Belgium</v>
          </cell>
        </row>
        <row r="25">
          <cell r="B25" t="str">
            <v>United Kingdom</v>
          </cell>
          <cell r="C25">
            <v>0.54985479186834463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</row>
        <row r="26">
          <cell r="B26" t="str">
            <v>Netherlands</v>
          </cell>
        </row>
        <row r="27">
          <cell r="B27" t="str">
            <v>Australia</v>
          </cell>
          <cell r="C27">
            <v>0.62063298299937475</v>
          </cell>
          <cell r="D27">
            <v>0.62016050409522283</v>
          </cell>
          <cell r="E27">
            <v>0.62148611962518607</v>
          </cell>
          <cell r="F27">
            <v>0.62149140845747497</v>
          </cell>
          <cell r="G27">
            <v>0.62089151566322442</v>
          </cell>
          <cell r="H27">
            <v>0.62213740458015265</v>
          </cell>
          <cell r="I27">
            <v>0.62181818181818183</v>
          </cell>
          <cell r="J27">
            <v>0.6488294314381271</v>
          </cell>
          <cell r="K27">
            <v>0.61111111111111116</v>
          </cell>
          <cell r="L27">
            <v>0.57868020304568524</v>
          </cell>
          <cell r="M27">
            <v>0.62586605080831403</v>
          </cell>
          <cell r="N27">
            <v>0.56762295081967218</v>
          </cell>
          <cell r="O27">
            <v>0.60486048604860487</v>
          </cell>
          <cell r="P27">
            <v>0.60495093013036472</v>
          </cell>
          <cell r="Q27">
            <v>0.61838600912283925</v>
          </cell>
          <cell r="R27">
            <v>0.61860122832708964</v>
          </cell>
          <cell r="S27">
            <v>0.61894977541473106</v>
          </cell>
          <cell r="T27">
            <v>0.61929481553768706</v>
          </cell>
          <cell r="U27">
            <v>0.6196326824141174</v>
          </cell>
          <cell r="V27">
            <v>0.61933316322191034</v>
          </cell>
          <cell r="W27">
            <v>0.61916087354495153</v>
          </cell>
          <cell r="X27">
            <v>0.61928169583701864</v>
          </cell>
        </row>
        <row r="28">
          <cell r="B28" t="str">
            <v>South Africa</v>
          </cell>
          <cell r="C28">
            <v>0.63991951432333893</v>
          </cell>
          <cell r="D28">
            <v>0.63986817794860618</v>
          </cell>
          <cell r="E28">
            <v>0.64000631509443251</v>
          </cell>
          <cell r="F28">
            <v>0.63015521116698048</v>
          </cell>
          <cell r="G28">
            <v>0.63051723235376134</v>
          </cell>
          <cell r="H28">
            <v>0.63223798692187905</v>
          </cell>
          <cell r="I28">
            <v>0.63156311435241452</v>
          </cell>
          <cell r="J28">
            <v>0.63208421452843189</v>
          </cell>
          <cell r="K28">
            <v>0.63287861141206303</v>
          </cell>
          <cell r="L28">
            <v>0.64360938456967831</v>
          </cell>
          <cell r="M28">
            <v>0.62852373571343401</v>
          </cell>
          <cell r="N28">
            <v>0.62869249186144649</v>
          </cell>
          <cell r="O28">
            <v>0.63934426229508201</v>
          </cell>
          <cell r="P28">
            <v>0.63786726219554746</v>
          </cell>
          <cell r="Q28">
            <v>0.63769982292995209</v>
          </cell>
          <cell r="R28">
            <v>0.63181605911600691</v>
          </cell>
          <cell r="S28">
            <v>0.64704466112916814</v>
          </cell>
          <cell r="T28">
            <v>0.63389753765431278</v>
          </cell>
          <cell r="U28">
            <v>0.63549338252123921</v>
          </cell>
          <cell r="V28">
            <v>0.6366787741516704</v>
          </cell>
          <cell r="W28">
            <v>0.63629010514963602</v>
          </cell>
          <cell r="X28">
            <v>0.63619323856562371</v>
          </cell>
        </row>
        <row r="29">
          <cell r="B29" t="str">
            <v>Malaysia</v>
          </cell>
          <cell r="C29">
            <v>0.64971980833265663</v>
          </cell>
          <cell r="D29">
            <v>0.64014704788618659</v>
          </cell>
          <cell r="E29">
            <v>0.64053419067639417</v>
          </cell>
          <cell r="F29">
            <v>0.64028212640711224</v>
          </cell>
          <cell r="G29">
            <v>0.64</v>
          </cell>
          <cell r="H29">
            <v>0.56971056386602847</v>
          </cell>
          <cell r="I29">
            <v>0.5696451110957873</v>
          </cell>
          <cell r="J29">
            <v>0.56980412204032271</v>
          </cell>
          <cell r="K29">
            <v>0.57030425732128087</v>
          </cell>
          <cell r="L29">
            <v>0.56000000000000005</v>
          </cell>
          <cell r="M29">
            <v>0.62394603709949414</v>
          </cell>
          <cell r="N29">
            <v>0.62515474127259218</v>
          </cell>
          <cell r="O29">
            <v>0.625</v>
          </cell>
          <cell r="P29">
            <v>0.62478425957887473</v>
          </cell>
          <cell r="Q29">
            <v>0.625065002600104</v>
          </cell>
          <cell r="R29">
            <v>0.62769230769230766</v>
          </cell>
          <cell r="S29">
            <v>0.60083594566353182</v>
          </cell>
          <cell r="T29">
            <v>0.625</v>
          </cell>
          <cell r="U29">
            <v>0.62313655336911156</v>
          </cell>
          <cell r="V29">
            <v>0.625</v>
          </cell>
          <cell r="W29">
            <v>0.62558182833736731</v>
          </cell>
          <cell r="X29">
            <v>0.6260032102728732</v>
          </cell>
        </row>
        <row r="30">
          <cell r="B30" t="str">
            <v>Thailand</v>
          </cell>
          <cell r="E30">
            <v>0.5</v>
          </cell>
          <cell r="F30">
            <v>0.5</v>
          </cell>
          <cell r="G30">
            <v>0.5</v>
          </cell>
          <cell r="H30">
            <v>0.50228191871692951</v>
          </cell>
          <cell r="I30">
            <v>0.4994532500406752</v>
          </cell>
          <cell r="J30">
            <v>0.50100973721106723</v>
          </cell>
          <cell r="K30">
            <v>0.50007311010381639</v>
          </cell>
          <cell r="L30">
            <v>0.50294117647058822</v>
          </cell>
          <cell r="M30">
            <v>0.60508849557522126</v>
          </cell>
          <cell r="N30">
            <v>0.60531697341513291</v>
          </cell>
          <cell r="O30">
            <v>0.60546875</v>
          </cell>
          <cell r="P30">
            <v>0.60479041916167664</v>
          </cell>
          <cell r="Q30">
            <v>0.62068965517241381</v>
          </cell>
          <cell r="R30">
            <v>0.625</v>
          </cell>
          <cell r="V30">
            <v>0.61111111111111116</v>
          </cell>
          <cell r="W30">
            <v>0.65486725663716816</v>
          </cell>
          <cell r="X30">
            <v>0.61946902654867253</v>
          </cell>
        </row>
        <row r="31">
          <cell r="B31" t="str">
            <v>Sweden</v>
          </cell>
          <cell r="C31">
            <v>0.65943474242350542</v>
          </cell>
          <cell r="D31">
            <v>0.65744637175407983</v>
          </cell>
          <cell r="E31">
            <v>0.66009852216748766</v>
          </cell>
          <cell r="F31">
            <v>0.65581395348837213</v>
          </cell>
          <cell r="G31">
            <v>0.65919282511210764</v>
          </cell>
          <cell r="H31">
            <v>0.6566523605150214</v>
          </cell>
          <cell r="I31">
            <v>0.64377682403433478</v>
          </cell>
          <cell r="J31">
            <v>0.64777327935222673</v>
          </cell>
          <cell r="K31">
            <v>0.6</v>
          </cell>
          <cell r="L31">
            <v>0.64971751412429379</v>
          </cell>
          <cell r="M31">
            <v>0.60422960725075525</v>
          </cell>
          <cell r="N31">
            <v>0.60635538261997401</v>
          </cell>
          <cell r="O31">
            <v>0.60554634165156018</v>
          </cell>
          <cell r="P31">
            <v>0.6041003982785812</v>
          </cell>
          <cell r="Q31">
            <v>0.61867704280155644</v>
          </cell>
          <cell r="R31">
            <v>0.62040816326530612</v>
          </cell>
          <cell r="S31">
            <v>0.620817843866171</v>
          </cell>
          <cell r="T31">
            <v>0.71113685362164947</v>
          </cell>
          <cell r="U31">
            <v>0.71109072141300611</v>
          </cell>
          <cell r="V31">
            <v>0.70877468288217604</v>
          </cell>
          <cell r="W31">
            <v>0.70949532613480415</v>
          </cell>
          <cell r="X31">
            <v>0.71115973741794314</v>
          </cell>
        </row>
      </sheetData>
      <sheetData sheetId="5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1</v>
          </cell>
          <cell r="G2">
            <v>6</v>
          </cell>
          <cell r="H2">
            <v>2</v>
          </cell>
          <cell r="I2">
            <v>0</v>
          </cell>
          <cell r="J2">
            <v>78</v>
          </cell>
          <cell r="K2">
            <v>10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59</v>
          </cell>
          <cell r="Q2">
            <v>132</v>
          </cell>
          <cell r="R2">
            <v>110</v>
          </cell>
          <cell r="S2">
            <v>655</v>
          </cell>
          <cell r="T2">
            <v>5451</v>
          </cell>
          <cell r="U2">
            <v>11092</v>
          </cell>
          <cell r="V2">
            <v>14686</v>
          </cell>
        </row>
        <row r="3">
          <cell r="B3" t="str">
            <v>India</v>
          </cell>
          <cell r="C3">
            <v>34918</v>
          </cell>
          <cell r="D3">
            <v>36607</v>
          </cell>
          <cell r="E3">
            <v>54929</v>
          </cell>
          <cell r="F3">
            <v>57345</v>
          </cell>
          <cell r="G3">
            <v>62650</v>
          </cell>
          <cell r="H3">
            <v>89585</v>
          </cell>
          <cell r="I3">
            <v>86785</v>
          </cell>
          <cell r="J3">
            <v>93728</v>
          </cell>
          <cell r="K3">
            <v>101404</v>
          </cell>
          <cell r="L3">
            <v>90747</v>
          </cell>
          <cell r="M3">
            <v>95931</v>
          </cell>
          <cell r="N3">
            <v>39156</v>
          </cell>
          <cell r="O3">
            <v>28432</v>
          </cell>
          <cell r="P3">
            <v>14426</v>
          </cell>
          <cell r="Q3">
            <v>9844</v>
          </cell>
          <cell r="R3">
            <v>4211</v>
          </cell>
          <cell r="S3">
            <v>21697</v>
          </cell>
          <cell r="T3">
            <v>28057</v>
          </cell>
          <cell r="U3">
            <v>17900</v>
          </cell>
          <cell r="V3">
            <v>31211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44</v>
          </cell>
          <cell r="G4">
            <v>1</v>
          </cell>
          <cell r="H4">
            <v>55</v>
          </cell>
          <cell r="I4">
            <v>36</v>
          </cell>
          <cell r="J4">
            <v>26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6146</v>
          </cell>
          <cell r="D5">
            <v>5605</v>
          </cell>
          <cell r="E5">
            <v>6754</v>
          </cell>
          <cell r="F5">
            <v>6770</v>
          </cell>
          <cell r="G5">
            <v>8481</v>
          </cell>
          <cell r="H5">
            <v>11781</v>
          </cell>
          <cell r="I5">
            <v>8272</v>
          </cell>
          <cell r="J5">
            <v>9298</v>
          </cell>
          <cell r="K5">
            <v>11164</v>
          </cell>
          <cell r="L5">
            <v>3918</v>
          </cell>
          <cell r="M5">
            <v>9951</v>
          </cell>
          <cell r="N5">
            <v>11073</v>
          </cell>
          <cell r="O5">
            <v>11179</v>
          </cell>
          <cell r="P5">
            <v>11041</v>
          </cell>
          <cell r="Q5">
            <v>12385</v>
          </cell>
          <cell r="R5">
            <v>8157</v>
          </cell>
          <cell r="S5">
            <v>8761</v>
          </cell>
          <cell r="T5">
            <v>10609</v>
          </cell>
          <cell r="U5">
            <v>12986</v>
          </cell>
          <cell r="V5">
            <v>11339</v>
          </cell>
        </row>
        <row r="6">
          <cell r="B6" t="str">
            <v>Russia</v>
          </cell>
          <cell r="C6">
            <v>17401</v>
          </cell>
          <cell r="D6">
            <v>23304</v>
          </cell>
          <cell r="E6">
            <v>13029</v>
          </cell>
          <cell r="F6">
            <v>16204</v>
          </cell>
          <cell r="G6">
            <v>16989</v>
          </cell>
          <cell r="H6">
            <v>17512</v>
          </cell>
          <cell r="I6">
            <v>23686</v>
          </cell>
          <cell r="J6">
            <v>31761</v>
          </cell>
          <cell r="K6">
            <v>24630</v>
          </cell>
          <cell r="L6">
            <v>17968</v>
          </cell>
          <cell r="M6">
            <v>19946</v>
          </cell>
          <cell r="N6">
            <v>26609</v>
          </cell>
          <cell r="O6">
            <v>25464</v>
          </cell>
          <cell r="P6">
            <v>25580</v>
          </cell>
          <cell r="Q6">
            <v>22997</v>
          </cell>
          <cell r="R6">
            <v>21241</v>
          </cell>
          <cell r="S6">
            <v>18543</v>
          </cell>
          <cell r="T6">
            <v>21040</v>
          </cell>
          <cell r="U6">
            <v>19414</v>
          </cell>
          <cell r="V6">
            <v>22378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21</v>
          </cell>
          <cell r="D8">
            <v>16</v>
          </cell>
          <cell r="E8">
            <v>16</v>
          </cell>
          <cell r="F8">
            <v>9</v>
          </cell>
          <cell r="G8">
            <v>9</v>
          </cell>
          <cell r="H8">
            <v>7</v>
          </cell>
          <cell r="I8">
            <v>18</v>
          </cell>
          <cell r="J8">
            <v>18</v>
          </cell>
          <cell r="K8">
            <v>34</v>
          </cell>
          <cell r="L8">
            <v>4</v>
          </cell>
          <cell r="M8">
            <v>22</v>
          </cell>
          <cell r="N8">
            <v>44</v>
          </cell>
          <cell r="O8">
            <v>40</v>
          </cell>
          <cell r="P8">
            <v>44</v>
          </cell>
          <cell r="Q8">
            <v>66</v>
          </cell>
          <cell r="R8">
            <v>65</v>
          </cell>
          <cell r="S8">
            <v>45</v>
          </cell>
          <cell r="T8">
            <v>70</v>
          </cell>
          <cell r="U8">
            <v>47</v>
          </cell>
          <cell r="V8">
            <v>431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160114</v>
          </cell>
          <cell r="D10">
            <v>155741</v>
          </cell>
          <cell r="E10">
            <v>170015</v>
          </cell>
          <cell r="F10">
            <v>184442</v>
          </cell>
          <cell r="G10">
            <v>236758</v>
          </cell>
          <cell r="H10">
            <v>225135</v>
          </cell>
          <cell r="I10">
            <v>246580</v>
          </cell>
          <cell r="J10">
            <v>269448</v>
          </cell>
          <cell r="K10">
            <v>281683</v>
          </cell>
          <cell r="L10">
            <v>266040</v>
          </cell>
          <cell r="M10">
            <v>310931</v>
          </cell>
          <cell r="N10">
            <v>330830</v>
          </cell>
          <cell r="O10">
            <v>326515</v>
          </cell>
          <cell r="P10">
            <v>329639</v>
          </cell>
          <cell r="Q10">
            <v>344385</v>
          </cell>
          <cell r="R10">
            <v>366194</v>
          </cell>
          <cell r="S10">
            <v>373963</v>
          </cell>
          <cell r="T10">
            <v>383537</v>
          </cell>
          <cell r="U10">
            <v>394242</v>
          </cell>
          <cell r="V10">
            <v>340433</v>
          </cell>
        </row>
        <row r="11">
          <cell r="B11" t="str">
            <v>Iran</v>
          </cell>
          <cell r="C11">
            <v>0</v>
          </cell>
          <cell r="D11">
            <v>13</v>
          </cell>
          <cell r="E11">
            <v>837</v>
          </cell>
          <cell r="F11">
            <v>1516</v>
          </cell>
          <cell r="G11">
            <v>1321</v>
          </cell>
          <cell r="H11">
            <v>1421</v>
          </cell>
          <cell r="I11">
            <v>3545</v>
          </cell>
          <cell r="J11">
            <v>3988</v>
          </cell>
          <cell r="K11">
            <v>5395</v>
          </cell>
          <cell r="L11">
            <v>7107</v>
          </cell>
          <cell r="M11">
            <v>14833</v>
          </cell>
          <cell r="N11">
            <v>16675</v>
          </cell>
          <cell r="O11">
            <v>17534</v>
          </cell>
          <cell r="P11">
            <v>22462</v>
          </cell>
          <cell r="Q11">
            <v>21796</v>
          </cell>
          <cell r="R11">
            <v>13125</v>
          </cell>
          <cell r="S11">
            <v>17869</v>
          </cell>
          <cell r="T11">
            <v>21783</v>
          </cell>
          <cell r="U11">
            <v>17200</v>
          </cell>
          <cell r="V11">
            <v>12802</v>
          </cell>
        </row>
        <row r="12">
          <cell r="B12" t="str">
            <v>Italy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16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19478</v>
          </cell>
          <cell r="D13">
            <v>18129</v>
          </cell>
          <cell r="E13">
            <v>18723</v>
          </cell>
          <cell r="F13">
            <v>20178</v>
          </cell>
          <cell r="G13">
            <v>18105</v>
          </cell>
          <cell r="H13">
            <v>19577</v>
          </cell>
          <cell r="I13">
            <v>20216</v>
          </cell>
          <cell r="J13">
            <v>20723</v>
          </cell>
          <cell r="K13">
            <v>22779</v>
          </cell>
          <cell r="L13">
            <v>27613</v>
          </cell>
          <cell r="M13">
            <v>32742</v>
          </cell>
          <cell r="N13">
            <v>34124</v>
          </cell>
          <cell r="O13">
            <v>35053</v>
          </cell>
          <cell r="P13">
            <v>37986</v>
          </cell>
          <cell r="Q13">
            <v>40836</v>
          </cell>
          <cell r="R13">
            <v>45653</v>
          </cell>
          <cell r="S13">
            <v>39203</v>
          </cell>
          <cell r="T13">
            <v>37409</v>
          </cell>
          <cell r="U13">
            <v>36916</v>
          </cell>
          <cell r="V13">
            <v>39902</v>
          </cell>
        </row>
        <row r="14">
          <cell r="B14" t="str">
            <v>Mexico</v>
          </cell>
          <cell r="C14">
            <v>79</v>
          </cell>
          <cell r="D14">
            <v>515</v>
          </cell>
          <cell r="E14">
            <v>372</v>
          </cell>
          <cell r="F14">
            <v>645</v>
          </cell>
          <cell r="G14">
            <v>1038</v>
          </cell>
          <cell r="H14">
            <v>1589</v>
          </cell>
          <cell r="I14">
            <v>1313</v>
          </cell>
          <cell r="J14">
            <v>1381</v>
          </cell>
          <cell r="K14">
            <v>1952</v>
          </cell>
          <cell r="L14">
            <v>3815</v>
          </cell>
          <cell r="M14">
            <v>3815</v>
          </cell>
          <cell r="N14">
            <v>4906</v>
          </cell>
          <cell r="O14">
            <v>4406</v>
          </cell>
          <cell r="P14">
            <v>10105</v>
          </cell>
          <cell r="Q14">
            <v>2291</v>
          </cell>
          <cell r="R14">
            <v>176</v>
          </cell>
          <cell r="S14">
            <v>41</v>
          </cell>
          <cell r="T14">
            <v>114</v>
          </cell>
          <cell r="U14">
            <v>352</v>
          </cell>
          <cell r="V14">
            <v>1095</v>
          </cell>
        </row>
        <row r="15">
          <cell r="B15" t="str">
            <v>Vietnam</v>
          </cell>
          <cell r="C15">
            <v>0</v>
          </cell>
          <cell r="D15">
            <v>150</v>
          </cell>
          <cell r="E15">
            <v>300</v>
          </cell>
          <cell r="F15">
            <v>700</v>
          </cell>
          <cell r="G15">
            <v>1600</v>
          </cell>
          <cell r="H15">
            <v>1200</v>
          </cell>
          <cell r="I15">
            <v>1600</v>
          </cell>
          <cell r="J15">
            <v>1200</v>
          </cell>
          <cell r="K15">
            <v>1200</v>
          </cell>
          <cell r="L15">
            <v>1800</v>
          </cell>
          <cell r="M15">
            <v>1900</v>
          </cell>
          <cell r="N15">
            <v>2895</v>
          </cell>
          <cell r="O15">
            <v>1749</v>
          </cell>
          <cell r="P15">
            <v>4502</v>
          </cell>
          <cell r="Q15">
            <v>1518</v>
          </cell>
          <cell r="R15">
            <v>266</v>
          </cell>
          <cell r="S15">
            <v>948</v>
          </cell>
          <cell r="T15">
            <v>3513</v>
          </cell>
          <cell r="U15">
            <v>1739</v>
          </cell>
          <cell r="V15">
            <v>2026</v>
          </cell>
        </row>
        <row r="16">
          <cell r="B16" t="str">
            <v>France</v>
          </cell>
          <cell r="C16">
            <v>21</v>
          </cell>
          <cell r="D16">
            <v>38</v>
          </cell>
          <cell r="E16">
            <v>17</v>
          </cell>
          <cell r="F16">
            <v>44</v>
          </cell>
          <cell r="G16">
            <v>41</v>
          </cell>
          <cell r="H16">
            <v>107</v>
          </cell>
          <cell r="I16">
            <v>76</v>
          </cell>
          <cell r="J16">
            <v>69</v>
          </cell>
          <cell r="K16">
            <v>58</v>
          </cell>
          <cell r="L16">
            <v>124</v>
          </cell>
          <cell r="M16">
            <v>19</v>
          </cell>
          <cell r="N16">
            <v>129</v>
          </cell>
          <cell r="O16">
            <v>88</v>
          </cell>
          <cell r="P16">
            <v>168</v>
          </cell>
          <cell r="Q16">
            <v>90</v>
          </cell>
          <cell r="R16">
            <v>100</v>
          </cell>
          <cell r="S16">
            <v>78</v>
          </cell>
          <cell r="T16">
            <v>18</v>
          </cell>
          <cell r="U16">
            <v>65</v>
          </cell>
          <cell r="V16">
            <v>29</v>
          </cell>
        </row>
        <row r="17">
          <cell r="B17" t="str">
            <v>Spain</v>
          </cell>
          <cell r="C17">
            <v>26</v>
          </cell>
          <cell r="D17">
            <v>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26510</v>
          </cell>
          <cell r="D18">
            <v>21981</v>
          </cell>
          <cell r="E18">
            <v>25638</v>
          </cell>
          <cell r="F18">
            <v>27126</v>
          </cell>
          <cell r="G18">
            <v>22453</v>
          </cell>
          <cell r="H18">
            <v>27303</v>
          </cell>
          <cell r="I18">
            <v>27484</v>
          </cell>
          <cell r="J18">
            <v>28139</v>
          </cell>
          <cell r="K18">
            <v>28056</v>
          </cell>
          <cell r="L18">
            <v>31107</v>
          </cell>
          <cell r="M18">
            <v>32483</v>
          </cell>
          <cell r="N18">
            <v>33812</v>
          </cell>
          <cell r="O18">
            <v>34471</v>
          </cell>
          <cell r="P18">
            <v>38023</v>
          </cell>
          <cell r="Q18">
            <v>40301</v>
          </cell>
          <cell r="R18">
            <v>36864</v>
          </cell>
          <cell r="S18">
            <v>40596</v>
          </cell>
          <cell r="T18">
            <v>41174</v>
          </cell>
          <cell r="U18">
            <v>47719</v>
          </cell>
          <cell r="V18">
            <v>52162</v>
          </cell>
        </row>
        <row r="19">
          <cell r="B19" t="str">
            <v>Indonesia</v>
          </cell>
          <cell r="C19">
            <v>142</v>
          </cell>
          <cell r="D19">
            <v>140</v>
          </cell>
          <cell r="E19">
            <v>65</v>
          </cell>
          <cell r="F19">
            <v>97</v>
          </cell>
          <cell r="G19">
            <v>114</v>
          </cell>
          <cell r="H19">
            <v>706</v>
          </cell>
          <cell r="I19">
            <v>706</v>
          </cell>
          <cell r="J19">
            <v>706</v>
          </cell>
          <cell r="K19">
            <v>6513</v>
          </cell>
          <cell r="L19">
            <v>49</v>
          </cell>
          <cell r="M19">
            <v>8656</v>
          </cell>
          <cell r="N19">
            <v>13889</v>
          </cell>
          <cell r="O19">
            <v>11546</v>
          </cell>
          <cell r="P19">
            <v>22308</v>
          </cell>
          <cell r="Q19">
            <v>3162</v>
          </cell>
          <cell r="R19">
            <v>3130</v>
          </cell>
          <cell r="S19">
            <v>3808</v>
          </cell>
          <cell r="T19">
            <v>1999</v>
          </cell>
          <cell r="U19">
            <v>1031</v>
          </cell>
          <cell r="V19">
            <v>2812</v>
          </cell>
        </row>
        <row r="20">
          <cell r="B20" t="str">
            <v>Poland</v>
          </cell>
          <cell r="C20">
            <v>1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10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124</v>
          </cell>
          <cell r="Q21">
            <v>263</v>
          </cell>
          <cell r="R21">
            <v>159</v>
          </cell>
          <cell r="S21">
            <v>76</v>
          </cell>
          <cell r="T21">
            <v>25</v>
          </cell>
          <cell r="U21">
            <v>0</v>
          </cell>
          <cell r="V21">
            <v>16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2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33</v>
          </cell>
          <cell r="D24">
            <v>44</v>
          </cell>
          <cell r="E24">
            <v>71</v>
          </cell>
          <cell r="F24">
            <v>44</v>
          </cell>
          <cell r="G24">
            <v>25</v>
          </cell>
          <cell r="H24">
            <v>82</v>
          </cell>
          <cell r="I24">
            <v>43</v>
          </cell>
          <cell r="J24">
            <v>43</v>
          </cell>
          <cell r="K24">
            <v>90</v>
          </cell>
          <cell r="L24">
            <v>179</v>
          </cell>
          <cell r="M24">
            <v>366</v>
          </cell>
          <cell r="N24">
            <v>458</v>
          </cell>
          <cell r="O24">
            <v>38</v>
          </cell>
          <cell r="P24">
            <v>8</v>
          </cell>
          <cell r="Q24">
            <v>2</v>
          </cell>
          <cell r="R24">
            <v>6</v>
          </cell>
          <cell r="S24">
            <v>5</v>
          </cell>
          <cell r="T24">
            <v>7</v>
          </cell>
          <cell r="U24">
            <v>45</v>
          </cell>
          <cell r="V24">
            <v>0</v>
          </cell>
        </row>
        <row r="25">
          <cell r="B25" t="str">
            <v>United Kingdom</v>
          </cell>
          <cell r="C25">
            <v>1</v>
          </cell>
          <cell r="D25">
            <v>5</v>
          </cell>
          <cell r="E25">
            <v>0</v>
          </cell>
          <cell r="F25">
            <v>0</v>
          </cell>
          <cell r="G25">
            <v>0</v>
          </cell>
          <cell r="H25">
            <v>2</v>
          </cell>
          <cell r="I25">
            <v>5</v>
          </cell>
          <cell r="J25">
            <v>4</v>
          </cell>
          <cell r="K25">
            <v>8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157</v>
          </cell>
          <cell r="D26">
            <v>30</v>
          </cell>
          <cell r="E26">
            <v>41</v>
          </cell>
          <cell r="F26">
            <v>1818</v>
          </cell>
          <cell r="G26">
            <v>6617</v>
          </cell>
          <cell r="H26">
            <v>20869</v>
          </cell>
          <cell r="I26">
            <v>25539</v>
          </cell>
          <cell r="J26">
            <v>25928</v>
          </cell>
          <cell r="K26">
            <v>24750</v>
          </cell>
          <cell r="L26">
            <v>16345</v>
          </cell>
          <cell r="M26">
            <v>24993</v>
          </cell>
          <cell r="N26">
            <v>18543</v>
          </cell>
          <cell r="O26">
            <v>20931</v>
          </cell>
          <cell r="P26">
            <v>21092</v>
          </cell>
          <cell r="Q26">
            <v>21800</v>
          </cell>
          <cell r="R26">
            <v>23362</v>
          </cell>
          <cell r="S26">
            <v>18675</v>
          </cell>
          <cell r="T26">
            <v>18742</v>
          </cell>
          <cell r="U26">
            <v>22605</v>
          </cell>
          <cell r="V26">
            <v>21129</v>
          </cell>
        </row>
        <row r="27">
          <cell r="B27" t="str">
            <v>Australia</v>
          </cell>
          <cell r="C27">
            <v>157331</v>
          </cell>
          <cell r="D27">
            <v>157079</v>
          </cell>
          <cell r="E27">
            <v>165583</v>
          </cell>
          <cell r="F27">
            <v>186123</v>
          </cell>
          <cell r="G27">
            <v>210450</v>
          </cell>
          <cell r="H27">
            <v>238763</v>
          </cell>
          <cell r="I27">
            <v>248147</v>
          </cell>
          <cell r="J27">
            <v>268574</v>
          </cell>
          <cell r="K27">
            <v>308931</v>
          </cell>
          <cell r="L27">
            <v>380523</v>
          </cell>
          <cell r="M27">
            <v>427389</v>
          </cell>
          <cell r="N27">
            <v>465625</v>
          </cell>
          <cell r="O27">
            <v>524056</v>
          </cell>
          <cell r="P27">
            <v>613379</v>
          </cell>
          <cell r="Q27">
            <v>754302</v>
          </cell>
          <cell r="R27">
            <v>810529</v>
          </cell>
          <cell r="S27">
            <v>854443</v>
          </cell>
          <cell r="T27">
            <v>872751</v>
          </cell>
          <cell r="U27">
            <v>887434</v>
          </cell>
          <cell r="V27">
            <v>836224</v>
          </cell>
        </row>
        <row r="28">
          <cell r="B28" t="str">
            <v>South Africa</v>
          </cell>
          <cell r="C28">
            <v>21397</v>
          </cell>
          <cell r="D28">
            <v>23520</v>
          </cell>
          <cell r="E28">
            <v>24304</v>
          </cell>
          <cell r="F28">
            <v>23412</v>
          </cell>
          <cell r="G28">
            <v>24745</v>
          </cell>
          <cell r="H28">
            <v>27413</v>
          </cell>
          <cell r="I28">
            <v>26161</v>
          </cell>
          <cell r="J28">
            <v>30336</v>
          </cell>
          <cell r="K28">
            <v>31592</v>
          </cell>
          <cell r="L28">
            <v>44559</v>
          </cell>
          <cell r="M28">
            <v>47971</v>
          </cell>
          <cell r="N28">
            <v>53343</v>
          </cell>
          <cell r="O28">
            <v>54002</v>
          </cell>
          <cell r="P28">
            <v>62763</v>
          </cell>
          <cell r="Q28">
            <v>64799</v>
          </cell>
          <cell r="R28">
            <v>65254</v>
          </cell>
          <cell r="S28">
            <v>64707</v>
          </cell>
          <cell r="T28">
            <v>66432</v>
          </cell>
          <cell r="U28">
            <v>63423</v>
          </cell>
          <cell r="V28">
            <v>66790</v>
          </cell>
        </row>
        <row r="29">
          <cell r="B29" t="str">
            <v>Malaysia</v>
          </cell>
          <cell r="C29">
            <v>104</v>
          </cell>
          <cell r="D29">
            <v>66</v>
          </cell>
          <cell r="E29">
            <v>214</v>
          </cell>
          <cell r="F29">
            <v>0</v>
          </cell>
          <cell r="G29">
            <v>76</v>
          </cell>
          <cell r="H29">
            <v>399</v>
          </cell>
          <cell r="I29">
            <v>205</v>
          </cell>
          <cell r="J29">
            <v>828</v>
          </cell>
          <cell r="K29">
            <v>805</v>
          </cell>
          <cell r="L29">
            <v>825</v>
          </cell>
          <cell r="M29">
            <v>2815</v>
          </cell>
          <cell r="N29">
            <v>5697</v>
          </cell>
          <cell r="O29">
            <v>8931</v>
          </cell>
          <cell r="P29">
            <v>12428</v>
          </cell>
          <cell r="Q29">
            <v>11610</v>
          </cell>
          <cell r="R29">
            <v>13262</v>
          </cell>
          <cell r="S29">
            <v>22384</v>
          </cell>
          <cell r="T29">
            <v>23026</v>
          </cell>
          <cell r="U29">
            <v>23314</v>
          </cell>
          <cell r="V29">
            <v>27395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15979</v>
          </cell>
          <cell r="D31">
            <v>13619</v>
          </cell>
          <cell r="E31">
            <v>14233</v>
          </cell>
          <cell r="F31">
            <v>15560</v>
          </cell>
          <cell r="G31">
            <v>17337</v>
          </cell>
          <cell r="H31">
            <v>17597</v>
          </cell>
          <cell r="I31">
            <v>18409</v>
          </cell>
          <cell r="J31">
            <v>19034</v>
          </cell>
          <cell r="K31">
            <v>17617</v>
          </cell>
          <cell r="L31">
            <v>16104</v>
          </cell>
          <cell r="M31">
            <v>20673</v>
          </cell>
          <cell r="N31">
            <v>21115</v>
          </cell>
          <cell r="O31">
            <v>22855</v>
          </cell>
          <cell r="P31">
            <v>23217</v>
          </cell>
          <cell r="Q31">
            <v>23726</v>
          </cell>
          <cell r="R31">
            <v>20090</v>
          </cell>
          <cell r="S31">
            <v>22723</v>
          </cell>
          <cell r="T31">
            <v>23672</v>
          </cell>
          <cell r="U31">
            <v>22248</v>
          </cell>
          <cell r="V31">
            <v>22260</v>
          </cell>
        </row>
      </sheetData>
      <sheetData sheetId="6"/>
      <sheetData sheetId="7">
        <row r="2">
          <cell r="B2" t="str">
            <v>China</v>
          </cell>
          <cell r="C2">
            <v>131015</v>
          </cell>
          <cell r="D2">
            <v>155543</v>
          </cell>
          <cell r="E2">
            <v>170846</v>
          </cell>
          <cell r="F2">
            <v>213667</v>
          </cell>
          <cell r="G2">
            <v>251851</v>
          </cell>
          <cell r="H2">
            <v>343750</v>
          </cell>
          <cell r="I2">
            <v>413641</v>
          </cell>
          <cell r="J2">
            <v>476604</v>
          </cell>
          <cell r="K2">
            <v>483226</v>
          </cell>
          <cell r="L2">
            <v>568634</v>
          </cell>
          <cell r="M2">
            <v>595601</v>
          </cell>
          <cell r="N2">
            <v>645429</v>
          </cell>
          <cell r="O2">
            <v>670102</v>
          </cell>
          <cell r="P2">
            <v>711499</v>
          </cell>
          <cell r="Q2">
            <v>713748</v>
          </cell>
          <cell r="R2">
            <v>691413</v>
          </cell>
          <cell r="S2">
            <v>702273</v>
          </cell>
          <cell r="T2">
            <v>713619</v>
          </cell>
          <cell r="U2">
            <v>771054</v>
          </cell>
          <cell r="V2">
            <v>808494</v>
          </cell>
        </row>
        <row r="3">
          <cell r="B3" t="str">
            <v>India</v>
          </cell>
          <cell r="C3">
            <v>21321</v>
          </cell>
          <cell r="D3">
            <v>21875</v>
          </cell>
          <cell r="E3">
            <v>24315</v>
          </cell>
          <cell r="F3">
            <v>26550</v>
          </cell>
          <cell r="G3">
            <v>25117</v>
          </cell>
          <cell r="H3">
            <v>27125</v>
          </cell>
          <cell r="I3">
            <v>28256</v>
          </cell>
          <cell r="J3">
            <v>36488</v>
          </cell>
          <cell r="K3">
            <v>37313</v>
          </cell>
          <cell r="L3">
            <v>38233</v>
          </cell>
          <cell r="M3">
            <v>39560</v>
          </cell>
          <cell r="N3">
            <v>43624</v>
          </cell>
          <cell r="O3">
            <v>47987</v>
          </cell>
          <cell r="P3">
            <v>51359</v>
          </cell>
          <cell r="Q3">
            <v>55166</v>
          </cell>
          <cell r="R3">
            <v>58394</v>
          </cell>
          <cell r="S3">
            <v>63714</v>
          </cell>
          <cell r="T3">
            <v>66808</v>
          </cell>
          <cell r="U3">
            <v>72610</v>
          </cell>
          <cell r="V3">
            <v>74156</v>
          </cell>
        </row>
        <row r="4">
          <cell r="B4" t="str">
            <v>Japan</v>
          </cell>
          <cell r="C4">
            <v>81071</v>
          </cell>
          <cell r="D4">
            <v>78836</v>
          </cell>
          <cell r="E4">
            <v>80979</v>
          </cell>
          <cell r="F4">
            <v>82091</v>
          </cell>
          <cell r="G4">
            <v>82974</v>
          </cell>
          <cell r="H4">
            <v>83058</v>
          </cell>
          <cell r="I4">
            <v>84270</v>
          </cell>
          <cell r="J4">
            <v>86771</v>
          </cell>
          <cell r="K4">
            <v>86171</v>
          </cell>
          <cell r="L4">
            <v>66943</v>
          </cell>
          <cell r="M4">
            <v>82283</v>
          </cell>
          <cell r="N4">
            <v>81028</v>
          </cell>
          <cell r="O4">
            <v>81405</v>
          </cell>
          <cell r="P4">
            <v>83849</v>
          </cell>
          <cell r="Q4">
            <v>83872</v>
          </cell>
          <cell r="R4">
            <v>81011</v>
          </cell>
          <cell r="S4">
            <v>80186</v>
          </cell>
          <cell r="T4">
            <v>78330</v>
          </cell>
          <cell r="U4">
            <v>77328</v>
          </cell>
          <cell r="V4">
            <v>74907</v>
          </cell>
        </row>
        <row r="5">
          <cell r="B5" t="str">
            <v>United States</v>
          </cell>
          <cell r="C5">
            <v>47878</v>
          </cell>
          <cell r="D5">
            <v>42107</v>
          </cell>
          <cell r="E5">
            <v>40225</v>
          </cell>
          <cell r="F5">
            <v>40644</v>
          </cell>
          <cell r="G5">
            <v>42291</v>
          </cell>
          <cell r="H5">
            <v>37222</v>
          </cell>
          <cell r="I5">
            <v>37903</v>
          </cell>
          <cell r="J5">
            <v>36337</v>
          </cell>
          <cell r="K5">
            <v>33729</v>
          </cell>
          <cell r="L5">
            <v>19018</v>
          </cell>
          <cell r="M5">
            <v>26843</v>
          </cell>
          <cell r="N5">
            <v>30227</v>
          </cell>
          <cell r="O5">
            <v>32062</v>
          </cell>
          <cell r="P5">
            <v>30308</v>
          </cell>
          <cell r="Q5">
            <v>29374</v>
          </cell>
          <cell r="R5">
            <v>25435</v>
          </cell>
          <cell r="S5">
            <v>22293</v>
          </cell>
          <cell r="T5">
            <v>22395</v>
          </cell>
          <cell r="U5">
            <v>24058</v>
          </cell>
          <cell r="V5">
            <v>22301</v>
          </cell>
        </row>
        <row r="6">
          <cell r="B6" t="str">
            <v>Russia</v>
          </cell>
          <cell r="C6">
            <v>44536</v>
          </cell>
          <cell r="D6">
            <v>44947</v>
          </cell>
          <cell r="E6">
            <v>46251</v>
          </cell>
          <cell r="F6">
            <v>48325</v>
          </cell>
          <cell r="G6">
            <v>50321</v>
          </cell>
          <cell r="H6">
            <v>48410</v>
          </cell>
          <cell r="I6">
            <v>51742</v>
          </cell>
          <cell r="J6">
            <v>51043</v>
          </cell>
          <cell r="K6">
            <v>48295</v>
          </cell>
          <cell r="L6">
            <v>43945</v>
          </cell>
          <cell r="M6">
            <v>47934</v>
          </cell>
          <cell r="N6">
            <v>48117</v>
          </cell>
          <cell r="O6">
            <v>50529</v>
          </cell>
          <cell r="P6">
            <v>50111</v>
          </cell>
          <cell r="Q6">
            <v>51479</v>
          </cell>
          <cell r="R6">
            <v>52553</v>
          </cell>
          <cell r="S6">
            <v>51877</v>
          </cell>
          <cell r="T6">
            <v>52036</v>
          </cell>
          <cell r="U6">
            <v>51664</v>
          </cell>
          <cell r="V6">
            <v>51075</v>
          </cell>
        </row>
        <row r="7">
          <cell r="B7" t="str">
            <v>South Korea</v>
          </cell>
          <cell r="C7">
            <v>24937</v>
          </cell>
          <cell r="D7">
            <v>25898</v>
          </cell>
          <cell r="E7">
            <v>26570</v>
          </cell>
          <cell r="F7">
            <v>27314</v>
          </cell>
          <cell r="G7">
            <v>27556</v>
          </cell>
          <cell r="H7">
            <v>27309</v>
          </cell>
          <cell r="I7">
            <v>27559</v>
          </cell>
          <cell r="J7">
            <v>29437</v>
          </cell>
          <cell r="K7">
            <v>31043</v>
          </cell>
          <cell r="L7">
            <v>27284</v>
          </cell>
          <cell r="M7">
            <v>35065</v>
          </cell>
          <cell r="N7">
            <v>42213</v>
          </cell>
          <cell r="O7">
            <v>41734</v>
          </cell>
          <cell r="P7">
            <v>41045</v>
          </cell>
          <cell r="Q7">
            <v>46909</v>
          </cell>
          <cell r="R7">
            <v>47639</v>
          </cell>
          <cell r="S7">
            <v>46336</v>
          </cell>
          <cell r="T7">
            <v>47071</v>
          </cell>
          <cell r="U7">
            <v>47124</v>
          </cell>
          <cell r="V7">
            <v>47521</v>
          </cell>
        </row>
        <row r="8">
          <cell r="B8" t="str">
            <v>Germany</v>
          </cell>
          <cell r="C8">
            <v>30845</v>
          </cell>
          <cell r="D8">
            <v>29184</v>
          </cell>
          <cell r="E8">
            <v>29427</v>
          </cell>
          <cell r="F8">
            <v>29481</v>
          </cell>
          <cell r="G8">
            <v>30018</v>
          </cell>
          <cell r="H8">
            <v>28854</v>
          </cell>
          <cell r="I8">
            <v>30360</v>
          </cell>
          <cell r="J8">
            <v>31150</v>
          </cell>
          <cell r="K8">
            <v>29111</v>
          </cell>
          <cell r="L8">
            <v>19715</v>
          </cell>
          <cell r="M8">
            <v>28112</v>
          </cell>
          <cell r="N8">
            <v>27563</v>
          </cell>
          <cell r="O8">
            <v>26493</v>
          </cell>
          <cell r="P8">
            <v>26678</v>
          </cell>
          <cell r="Q8">
            <v>27379</v>
          </cell>
          <cell r="R8">
            <v>27842</v>
          </cell>
          <cell r="S8">
            <v>27270</v>
          </cell>
          <cell r="T8">
            <v>27816</v>
          </cell>
          <cell r="U8">
            <v>27271</v>
          </cell>
          <cell r="V8">
            <v>25520</v>
          </cell>
        </row>
        <row r="9">
          <cell r="B9" t="str">
            <v>Türkiye</v>
          </cell>
          <cell r="C9">
            <v>5333</v>
          </cell>
          <cell r="D9">
            <v>5289</v>
          </cell>
          <cell r="E9">
            <v>5003</v>
          </cell>
          <cell r="F9">
            <v>5706</v>
          </cell>
          <cell r="G9">
            <v>5836</v>
          </cell>
          <cell r="H9">
            <v>5970</v>
          </cell>
          <cell r="I9">
            <v>5952</v>
          </cell>
          <cell r="J9">
            <v>6235</v>
          </cell>
          <cell r="K9">
            <v>6704</v>
          </cell>
          <cell r="L9">
            <v>7004</v>
          </cell>
          <cell r="M9">
            <v>7679</v>
          </cell>
          <cell r="N9">
            <v>8173</v>
          </cell>
          <cell r="O9">
            <v>8613</v>
          </cell>
          <cell r="P9">
            <v>9180</v>
          </cell>
          <cell r="Q9">
            <v>9364</v>
          </cell>
          <cell r="R9">
            <v>10184</v>
          </cell>
          <cell r="S9">
            <v>10304</v>
          </cell>
          <cell r="T9">
            <v>10589</v>
          </cell>
          <cell r="U9">
            <v>10536</v>
          </cell>
          <cell r="V9">
            <v>9869</v>
          </cell>
        </row>
        <row r="10">
          <cell r="B10" t="str">
            <v>Brazil</v>
          </cell>
          <cell r="C10">
            <v>27723</v>
          </cell>
          <cell r="D10">
            <v>27391</v>
          </cell>
          <cell r="E10">
            <v>29694</v>
          </cell>
          <cell r="F10">
            <v>32038</v>
          </cell>
          <cell r="G10">
            <v>34558</v>
          </cell>
          <cell r="H10">
            <v>33884</v>
          </cell>
          <cell r="I10">
            <v>32452</v>
          </cell>
          <cell r="J10">
            <v>35571</v>
          </cell>
          <cell r="K10">
            <v>34925</v>
          </cell>
          <cell r="L10">
            <v>25135</v>
          </cell>
          <cell r="M10">
            <v>30955</v>
          </cell>
          <cell r="N10">
            <v>33319</v>
          </cell>
          <cell r="O10">
            <v>26900</v>
          </cell>
          <cell r="P10">
            <v>26200</v>
          </cell>
          <cell r="Q10">
            <v>27016</v>
          </cell>
          <cell r="R10">
            <v>27985</v>
          </cell>
          <cell r="S10">
            <v>26345</v>
          </cell>
          <cell r="T10">
            <v>28572</v>
          </cell>
          <cell r="U10">
            <v>28655</v>
          </cell>
          <cell r="V10">
            <v>26280</v>
          </cell>
        </row>
        <row r="11">
          <cell r="B11" t="str">
            <v>Iran</v>
          </cell>
          <cell r="C11">
            <v>2202</v>
          </cell>
          <cell r="D11">
            <v>2183</v>
          </cell>
          <cell r="E11">
            <v>2182</v>
          </cell>
          <cell r="F11">
            <v>2231</v>
          </cell>
          <cell r="G11">
            <v>2096</v>
          </cell>
          <cell r="H11">
            <v>2305</v>
          </cell>
          <cell r="I11">
            <v>2041</v>
          </cell>
          <cell r="J11">
            <v>2118</v>
          </cell>
          <cell r="K11">
            <v>2176</v>
          </cell>
          <cell r="L11">
            <v>2433</v>
          </cell>
          <cell r="M11">
            <v>2540</v>
          </cell>
          <cell r="N11">
            <v>2242</v>
          </cell>
          <cell r="O11">
            <v>2143</v>
          </cell>
          <cell r="P11">
            <v>2007</v>
          </cell>
          <cell r="Q11">
            <v>2782</v>
          </cell>
          <cell r="R11">
            <v>2459</v>
          </cell>
          <cell r="S11">
            <v>2251</v>
          </cell>
          <cell r="T11">
            <v>2293</v>
          </cell>
          <cell r="U11">
            <v>2362</v>
          </cell>
          <cell r="V11">
            <v>2530</v>
          </cell>
        </row>
        <row r="12">
          <cell r="B12" t="str">
            <v>Italy</v>
          </cell>
          <cell r="C12">
            <v>11220</v>
          </cell>
          <cell r="D12">
            <v>11220</v>
          </cell>
          <cell r="E12">
            <v>9775</v>
          </cell>
          <cell r="F12">
            <v>10148</v>
          </cell>
          <cell r="G12">
            <v>10604</v>
          </cell>
          <cell r="H12">
            <v>11423</v>
          </cell>
          <cell r="I12">
            <v>11497</v>
          </cell>
          <cell r="J12">
            <v>11110</v>
          </cell>
          <cell r="K12">
            <v>10377</v>
          </cell>
          <cell r="L12">
            <v>5692</v>
          </cell>
          <cell r="M12">
            <v>8555</v>
          </cell>
          <cell r="N12">
            <v>9838</v>
          </cell>
          <cell r="O12">
            <v>9424</v>
          </cell>
          <cell r="P12">
            <v>6933</v>
          </cell>
          <cell r="Q12">
            <v>6371</v>
          </cell>
          <cell r="R12">
            <v>5051</v>
          </cell>
          <cell r="S12">
            <v>6044</v>
          </cell>
          <cell r="T12">
            <v>5052</v>
          </cell>
          <cell r="U12">
            <v>4836</v>
          </cell>
          <cell r="V12">
            <v>4606</v>
          </cell>
        </row>
        <row r="13">
          <cell r="B13" t="str">
            <v>Ukraine</v>
          </cell>
          <cell r="C13">
            <v>25697</v>
          </cell>
          <cell r="D13">
            <v>26364</v>
          </cell>
          <cell r="E13">
            <v>27634</v>
          </cell>
          <cell r="F13">
            <v>29528</v>
          </cell>
          <cell r="G13">
            <v>31056</v>
          </cell>
          <cell r="H13">
            <v>30782</v>
          </cell>
          <cell r="I13">
            <v>32950</v>
          </cell>
          <cell r="J13">
            <v>35647</v>
          </cell>
          <cell r="K13">
            <v>30981</v>
          </cell>
          <cell r="L13">
            <v>25676</v>
          </cell>
          <cell r="M13">
            <v>27349</v>
          </cell>
          <cell r="N13">
            <v>28867</v>
          </cell>
          <cell r="O13">
            <v>28500</v>
          </cell>
          <cell r="P13">
            <v>29094</v>
          </cell>
          <cell r="Q13">
            <v>24788</v>
          </cell>
          <cell r="R13">
            <v>21797</v>
          </cell>
          <cell r="S13">
            <v>23618</v>
          </cell>
          <cell r="T13">
            <v>20147</v>
          </cell>
          <cell r="U13">
            <v>20563</v>
          </cell>
          <cell r="V13">
            <v>20064</v>
          </cell>
        </row>
        <row r="14">
          <cell r="B14" t="str">
            <v>Mexico</v>
          </cell>
          <cell r="C14">
            <v>4856</v>
          </cell>
          <cell r="D14">
            <v>4373</v>
          </cell>
          <cell r="E14">
            <v>3996</v>
          </cell>
          <cell r="F14">
            <v>4183</v>
          </cell>
          <cell r="G14">
            <v>4278</v>
          </cell>
          <cell r="H14">
            <v>4047</v>
          </cell>
          <cell r="I14">
            <v>3790</v>
          </cell>
          <cell r="J14">
            <v>4078</v>
          </cell>
          <cell r="K14">
            <v>4450</v>
          </cell>
          <cell r="L14">
            <v>3919</v>
          </cell>
          <cell r="M14">
            <v>4707</v>
          </cell>
          <cell r="N14">
            <v>4609</v>
          </cell>
          <cell r="O14">
            <v>4611</v>
          </cell>
          <cell r="P14">
            <v>4911</v>
          </cell>
          <cell r="Q14">
            <v>5115</v>
          </cell>
          <cell r="R14">
            <v>4573</v>
          </cell>
          <cell r="S14">
            <v>4476</v>
          </cell>
          <cell r="T14">
            <v>4245</v>
          </cell>
          <cell r="U14">
            <v>4428</v>
          </cell>
          <cell r="V14">
            <v>3845</v>
          </cell>
        </row>
        <row r="15">
          <cell r="B15" t="str">
            <v>Vietnam</v>
          </cell>
          <cell r="C15">
            <v>47</v>
          </cell>
          <cell r="D15">
            <v>48</v>
          </cell>
          <cell r="E15">
            <v>146</v>
          </cell>
          <cell r="F15">
            <v>200</v>
          </cell>
          <cell r="G15">
            <v>187</v>
          </cell>
          <cell r="H15">
            <v>202</v>
          </cell>
          <cell r="I15">
            <v>211</v>
          </cell>
          <cell r="J15">
            <v>170</v>
          </cell>
          <cell r="K15">
            <v>255</v>
          </cell>
          <cell r="L15">
            <v>275</v>
          </cell>
          <cell r="M15">
            <v>500</v>
          </cell>
          <cell r="N15">
            <v>600</v>
          </cell>
          <cell r="O15">
            <v>650</v>
          </cell>
          <cell r="P15">
            <v>650</v>
          </cell>
          <cell r="Q15">
            <v>1393</v>
          </cell>
          <cell r="R15">
            <v>1700</v>
          </cell>
          <cell r="S15">
            <v>2600</v>
          </cell>
          <cell r="T15">
            <v>4250</v>
          </cell>
          <cell r="U15">
            <v>8323</v>
          </cell>
          <cell r="V15">
            <v>9836</v>
          </cell>
        </row>
        <row r="16">
          <cell r="B16" t="str">
            <v>France</v>
          </cell>
          <cell r="C16">
            <v>13916</v>
          </cell>
          <cell r="D16">
            <v>12298</v>
          </cell>
          <cell r="E16">
            <v>13510</v>
          </cell>
          <cell r="F16">
            <v>12972</v>
          </cell>
          <cell r="G16">
            <v>13198</v>
          </cell>
          <cell r="H16">
            <v>12705</v>
          </cell>
          <cell r="I16">
            <v>13013</v>
          </cell>
          <cell r="J16">
            <v>12426</v>
          </cell>
          <cell r="K16">
            <v>11372</v>
          </cell>
          <cell r="L16">
            <v>8104</v>
          </cell>
          <cell r="M16">
            <v>10137</v>
          </cell>
          <cell r="N16">
            <v>9698</v>
          </cell>
          <cell r="O16">
            <v>9532</v>
          </cell>
          <cell r="P16">
            <v>10276</v>
          </cell>
          <cell r="Q16">
            <v>10866</v>
          </cell>
          <cell r="R16">
            <v>10097</v>
          </cell>
          <cell r="S16">
            <v>9724</v>
          </cell>
          <cell r="T16">
            <v>10678</v>
          </cell>
          <cell r="U16">
            <v>10530</v>
          </cell>
          <cell r="V16">
            <v>9877</v>
          </cell>
        </row>
        <row r="17">
          <cell r="B17" t="str">
            <v>Spain</v>
          </cell>
          <cell r="C17">
            <v>4059</v>
          </cell>
          <cell r="D17">
            <v>4219</v>
          </cell>
          <cell r="E17">
            <v>4021</v>
          </cell>
          <cell r="F17">
            <v>3645</v>
          </cell>
          <cell r="G17">
            <v>4036</v>
          </cell>
          <cell r="H17">
            <v>4160</v>
          </cell>
          <cell r="I17">
            <v>3432</v>
          </cell>
          <cell r="J17">
            <v>3976</v>
          </cell>
          <cell r="K17">
            <v>3784</v>
          </cell>
          <cell r="L17">
            <v>2920</v>
          </cell>
          <cell r="M17">
            <v>3572</v>
          </cell>
          <cell r="N17">
            <v>3540</v>
          </cell>
          <cell r="O17">
            <v>3081</v>
          </cell>
          <cell r="P17">
            <v>3949</v>
          </cell>
          <cell r="Q17">
            <v>3958</v>
          </cell>
          <cell r="R17">
            <v>4450</v>
          </cell>
          <cell r="S17">
            <v>4116</v>
          </cell>
          <cell r="T17">
            <v>4462</v>
          </cell>
          <cell r="U17">
            <v>4521</v>
          </cell>
          <cell r="V17">
            <v>3880</v>
          </cell>
        </row>
        <row r="18">
          <cell r="B18" t="str">
            <v>Canada</v>
          </cell>
          <cell r="C18">
            <v>8904</v>
          </cell>
          <cell r="D18">
            <v>8302</v>
          </cell>
          <cell r="E18">
            <v>8670</v>
          </cell>
          <cell r="F18">
            <v>8554</v>
          </cell>
          <cell r="G18">
            <v>8828</v>
          </cell>
          <cell r="H18">
            <v>8274</v>
          </cell>
          <cell r="I18">
            <v>8305</v>
          </cell>
          <cell r="J18">
            <v>8579</v>
          </cell>
          <cell r="K18">
            <v>8770</v>
          </cell>
          <cell r="L18">
            <v>5273</v>
          </cell>
          <cell r="M18">
            <v>7666</v>
          </cell>
          <cell r="N18">
            <v>7323</v>
          </cell>
          <cell r="O18">
            <v>7654</v>
          </cell>
          <cell r="P18">
            <v>6100</v>
          </cell>
          <cell r="Q18">
            <v>6728</v>
          </cell>
          <cell r="R18">
            <v>5851</v>
          </cell>
          <cell r="S18">
            <v>6240</v>
          </cell>
          <cell r="T18">
            <v>6306</v>
          </cell>
          <cell r="U18">
            <v>6680</v>
          </cell>
          <cell r="V18">
            <v>6320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1730</v>
          </cell>
          <cell r="R19">
            <v>2460</v>
          </cell>
          <cell r="S19">
            <v>2640</v>
          </cell>
          <cell r="T19">
            <v>2650</v>
          </cell>
          <cell r="U19">
            <v>2730</v>
          </cell>
          <cell r="V19">
            <v>2900</v>
          </cell>
        </row>
        <row r="20">
          <cell r="B20" t="str">
            <v>Poland</v>
          </cell>
          <cell r="C20">
            <v>6492</v>
          </cell>
          <cell r="D20">
            <v>5440</v>
          </cell>
          <cell r="E20">
            <v>5294</v>
          </cell>
          <cell r="F20">
            <v>5632</v>
          </cell>
          <cell r="G20">
            <v>6400</v>
          </cell>
          <cell r="H20">
            <v>4477</v>
          </cell>
          <cell r="I20">
            <v>5333</v>
          </cell>
          <cell r="J20">
            <v>5804</v>
          </cell>
          <cell r="K20">
            <v>4934</v>
          </cell>
          <cell r="L20">
            <v>2984</v>
          </cell>
          <cell r="M20">
            <v>3638</v>
          </cell>
          <cell r="N20">
            <v>3975</v>
          </cell>
          <cell r="O20">
            <v>3952</v>
          </cell>
          <cell r="P20">
            <v>4011</v>
          </cell>
          <cell r="Q20">
            <v>4637</v>
          </cell>
          <cell r="R20">
            <v>4821</v>
          </cell>
          <cell r="S20">
            <v>4674</v>
          </cell>
          <cell r="T20">
            <v>5151</v>
          </cell>
          <cell r="U20">
            <v>4853</v>
          </cell>
          <cell r="V20">
            <v>4386</v>
          </cell>
        </row>
        <row r="21">
          <cell r="B21" t="str">
            <v>Egypt</v>
          </cell>
          <cell r="C21">
            <v>990</v>
          </cell>
          <cell r="D21">
            <v>1160</v>
          </cell>
          <cell r="E21">
            <v>1100</v>
          </cell>
          <cell r="F21">
            <v>1080</v>
          </cell>
          <cell r="G21">
            <v>1000</v>
          </cell>
          <cell r="H21">
            <v>1100</v>
          </cell>
          <cell r="I21">
            <v>1100</v>
          </cell>
          <cell r="J21">
            <v>1000</v>
          </cell>
          <cell r="K21">
            <v>900</v>
          </cell>
          <cell r="L21">
            <v>800</v>
          </cell>
          <cell r="M21">
            <v>600</v>
          </cell>
          <cell r="N21">
            <v>600</v>
          </cell>
          <cell r="O21">
            <v>550</v>
          </cell>
          <cell r="P21">
            <v>550</v>
          </cell>
          <cell r="Q21">
            <v>550</v>
          </cell>
          <cell r="R21">
            <v>500</v>
          </cell>
          <cell r="S21">
            <v>500</v>
          </cell>
          <cell r="T21">
            <v>500</v>
          </cell>
          <cell r="U21">
            <v>500</v>
          </cell>
          <cell r="V21">
            <v>170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4318</v>
          </cell>
          <cell r="D23">
            <v>4375</v>
          </cell>
          <cell r="E23">
            <v>4669</v>
          </cell>
          <cell r="F23">
            <v>4677</v>
          </cell>
          <cell r="G23">
            <v>4847</v>
          </cell>
          <cell r="H23">
            <v>5444</v>
          </cell>
          <cell r="I23">
            <v>5547</v>
          </cell>
          <cell r="J23">
            <v>5908</v>
          </cell>
          <cell r="K23">
            <v>5795</v>
          </cell>
          <cell r="L23">
            <v>4353</v>
          </cell>
          <cell r="M23">
            <v>5621</v>
          </cell>
          <cell r="N23">
            <v>5815</v>
          </cell>
          <cell r="O23">
            <v>5751</v>
          </cell>
          <cell r="P23">
            <v>6152</v>
          </cell>
          <cell r="Q23">
            <v>6029</v>
          </cell>
          <cell r="R23">
            <v>5805</v>
          </cell>
          <cell r="S23">
            <v>5642</v>
          </cell>
          <cell r="T23">
            <v>6335</v>
          </cell>
          <cell r="U23">
            <v>5269</v>
          </cell>
          <cell r="V23">
            <v>5750</v>
          </cell>
        </row>
        <row r="24">
          <cell r="B24" t="str">
            <v>Belgium</v>
          </cell>
          <cell r="C24">
            <v>8471</v>
          </cell>
          <cell r="D24">
            <v>7732</v>
          </cell>
          <cell r="E24">
            <v>7988</v>
          </cell>
          <cell r="F24">
            <v>7813</v>
          </cell>
          <cell r="G24">
            <v>8224</v>
          </cell>
          <cell r="H24">
            <v>7254</v>
          </cell>
          <cell r="I24">
            <v>7516</v>
          </cell>
          <cell r="J24">
            <v>6577</v>
          </cell>
          <cell r="K24">
            <v>6977</v>
          </cell>
          <cell r="L24">
            <v>3087</v>
          </cell>
          <cell r="M24">
            <v>4688</v>
          </cell>
          <cell r="N24">
            <v>4725</v>
          </cell>
          <cell r="O24">
            <v>4073</v>
          </cell>
          <cell r="P24">
            <v>4343</v>
          </cell>
          <cell r="Q24">
            <v>4388</v>
          </cell>
          <cell r="R24">
            <v>4248</v>
          </cell>
          <cell r="S24">
            <v>4869</v>
          </cell>
          <cell r="T24">
            <v>4849</v>
          </cell>
          <cell r="U24">
            <v>4790</v>
          </cell>
          <cell r="V24">
            <v>4818</v>
          </cell>
        </row>
        <row r="25">
          <cell r="B25" t="str">
            <v>United Kingdom</v>
          </cell>
          <cell r="C25">
            <v>10890</v>
          </cell>
          <cell r="D25">
            <v>9870</v>
          </cell>
          <cell r="E25">
            <v>8561</v>
          </cell>
          <cell r="F25">
            <v>10228</v>
          </cell>
          <cell r="G25">
            <v>10180</v>
          </cell>
          <cell r="H25">
            <v>10189</v>
          </cell>
          <cell r="I25">
            <v>10696</v>
          </cell>
          <cell r="J25">
            <v>10960</v>
          </cell>
          <cell r="K25">
            <v>10137</v>
          </cell>
          <cell r="L25">
            <v>7671</v>
          </cell>
          <cell r="M25">
            <v>7233</v>
          </cell>
          <cell r="N25">
            <v>6625</v>
          </cell>
          <cell r="O25">
            <v>7183</v>
          </cell>
          <cell r="P25">
            <v>9471</v>
          </cell>
          <cell r="Q25">
            <v>9705</v>
          </cell>
          <cell r="R25">
            <v>8774</v>
          </cell>
          <cell r="S25">
            <v>6142</v>
          </cell>
          <cell r="T25">
            <v>5996</v>
          </cell>
          <cell r="U25">
            <v>5588</v>
          </cell>
          <cell r="V25">
            <v>5622</v>
          </cell>
        </row>
        <row r="26">
          <cell r="B26" t="str">
            <v>Netherlands</v>
          </cell>
          <cell r="C26">
            <v>4970</v>
          </cell>
          <cell r="D26">
            <v>5305</v>
          </cell>
          <cell r="E26">
            <v>5367</v>
          </cell>
          <cell r="F26">
            <v>5846</v>
          </cell>
          <cell r="G26">
            <v>6011</v>
          </cell>
          <cell r="H26">
            <v>6031</v>
          </cell>
          <cell r="I26">
            <v>5417</v>
          </cell>
          <cell r="J26">
            <v>6412</v>
          </cell>
          <cell r="K26">
            <v>5998</v>
          </cell>
          <cell r="L26">
            <v>4601</v>
          </cell>
          <cell r="M26">
            <v>5799</v>
          </cell>
          <cell r="N26">
            <v>5943</v>
          </cell>
          <cell r="O26">
            <v>5917</v>
          </cell>
          <cell r="P26">
            <v>5681</v>
          </cell>
          <cell r="Q26">
            <v>5868</v>
          </cell>
          <cell r="R26">
            <v>6050</v>
          </cell>
          <cell r="S26">
            <v>6092</v>
          </cell>
          <cell r="T26">
            <v>6145</v>
          </cell>
          <cell r="U26">
            <v>6150</v>
          </cell>
          <cell r="V26">
            <v>5936</v>
          </cell>
        </row>
        <row r="27">
          <cell r="B27" t="str">
            <v>Australia</v>
          </cell>
          <cell r="C27">
            <v>7049</v>
          </cell>
          <cell r="D27">
            <v>6017</v>
          </cell>
          <cell r="E27">
            <v>6106</v>
          </cell>
          <cell r="F27">
            <v>6116</v>
          </cell>
          <cell r="G27">
            <v>5735</v>
          </cell>
          <cell r="H27">
            <v>6203</v>
          </cell>
          <cell r="I27">
            <v>6433</v>
          </cell>
          <cell r="J27">
            <v>6369</v>
          </cell>
          <cell r="K27">
            <v>6057</v>
          </cell>
          <cell r="L27">
            <v>4370</v>
          </cell>
          <cell r="M27">
            <v>6005</v>
          </cell>
          <cell r="N27">
            <v>5265</v>
          </cell>
          <cell r="O27">
            <v>3710</v>
          </cell>
          <cell r="P27">
            <v>3477</v>
          </cell>
          <cell r="Q27">
            <v>3282</v>
          </cell>
          <cell r="R27">
            <v>3594</v>
          </cell>
          <cell r="S27">
            <v>3642</v>
          </cell>
          <cell r="T27">
            <v>3758</v>
          </cell>
          <cell r="U27">
            <v>3882</v>
          </cell>
          <cell r="V27">
            <v>3664</v>
          </cell>
        </row>
        <row r="28">
          <cell r="B28" t="str">
            <v>South Africa</v>
          </cell>
          <cell r="C28">
            <v>6292</v>
          </cell>
          <cell r="D28">
            <v>5820</v>
          </cell>
          <cell r="E28">
            <v>5823</v>
          </cell>
          <cell r="F28">
            <v>6234</v>
          </cell>
          <cell r="G28">
            <v>6011</v>
          </cell>
          <cell r="H28">
            <v>6130</v>
          </cell>
          <cell r="I28">
            <v>6159</v>
          </cell>
          <cell r="J28">
            <v>5358</v>
          </cell>
          <cell r="K28">
            <v>5160</v>
          </cell>
          <cell r="L28">
            <v>4444</v>
          </cell>
          <cell r="M28">
            <v>5429</v>
          </cell>
          <cell r="N28">
            <v>4604</v>
          </cell>
          <cell r="O28">
            <v>4599</v>
          </cell>
          <cell r="P28">
            <v>4928</v>
          </cell>
          <cell r="Q28">
            <v>4402</v>
          </cell>
          <cell r="R28">
            <v>4464</v>
          </cell>
          <cell r="S28">
            <v>4311</v>
          </cell>
          <cell r="T28">
            <v>4352</v>
          </cell>
          <cell r="U28">
            <v>4611</v>
          </cell>
          <cell r="V28">
            <v>3791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477</v>
          </cell>
          <cell r="S29">
            <v>522</v>
          </cell>
          <cell r="T29">
            <v>382</v>
          </cell>
          <cell r="U29">
            <v>487</v>
          </cell>
          <cell r="V29">
            <v>3872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3145</v>
          </cell>
          <cell r="D31">
            <v>3614</v>
          </cell>
          <cell r="E31">
            <v>3703</v>
          </cell>
          <cell r="F31">
            <v>3710</v>
          </cell>
          <cell r="G31">
            <v>3871</v>
          </cell>
          <cell r="H31">
            <v>3730</v>
          </cell>
          <cell r="I31">
            <v>3577</v>
          </cell>
          <cell r="J31">
            <v>3816</v>
          </cell>
          <cell r="K31">
            <v>3583</v>
          </cell>
          <cell r="L31">
            <v>1966</v>
          </cell>
          <cell r="M31">
            <v>3447</v>
          </cell>
          <cell r="N31">
            <v>3240</v>
          </cell>
          <cell r="O31">
            <v>2805</v>
          </cell>
          <cell r="P31">
            <v>2896</v>
          </cell>
          <cell r="Q31">
            <v>3078</v>
          </cell>
          <cell r="R31">
            <v>2865</v>
          </cell>
          <cell r="S31">
            <v>3079</v>
          </cell>
          <cell r="T31">
            <v>3111</v>
          </cell>
          <cell r="U31">
            <v>2877</v>
          </cell>
          <cell r="V31">
            <v>3172</v>
          </cell>
        </row>
      </sheetData>
      <sheetData sheetId="8">
        <row r="2">
          <cell r="B2" t="str">
            <v>China</v>
          </cell>
          <cell r="C2">
            <v>3333</v>
          </cell>
          <cell r="D2">
            <v>686</v>
          </cell>
          <cell r="E2">
            <v>397</v>
          </cell>
          <cell r="F2">
            <v>715</v>
          </cell>
          <cell r="G2">
            <v>1291</v>
          </cell>
          <cell r="H2">
            <v>2243</v>
          </cell>
          <cell r="I2">
            <v>867</v>
          </cell>
          <cell r="J2">
            <v>689</v>
          </cell>
          <cell r="K2">
            <v>251</v>
          </cell>
          <cell r="L2">
            <v>237</v>
          </cell>
          <cell r="M2">
            <v>707</v>
          </cell>
          <cell r="N2">
            <v>872</v>
          </cell>
          <cell r="O2">
            <v>302</v>
          </cell>
          <cell r="P2">
            <v>265</v>
          </cell>
          <cell r="Q2">
            <v>242</v>
          </cell>
          <cell r="R2">
            <v>169</v>
          </cell>
          <cell r="S2">
            <v>133</v>
          </cell>
          <cell r="T2">
            <v>86</v>
          </cell>
          <cell r="U2">
            <v>1</v>
          </cell>
          <cell r="V2">
            <v>1</v>
          </cell>
        </row>
        <row r="3">
          <cell r="B3" t="str">
            <v>India</v>
          </cell>
          <cell r="C3">
            <v>272</v>
          </cell>
          <cell r="D3">
            <v>264</v>
          </cell>
          <cell r="E3">
            <v>283</v>
          </cell>
          <cell r="F3">
            <v>569</v>
          </cell>
          <cell r="G3">
            <v>286</v>
          </cell>
          <cell r="H3">
            <v>316</v>
          </cell>
          <cell r="I3">
            <v>680</v>
          </cell>
          <cell r="J3">
            <v>820</v>
          </cell>
          <cell r="K3">
            <v>613</v>
          </cell>
          <cell r="L3">
            <v>397</v>
          </cell>
          <cell r="M3">
            <v>752</v>
          </cell>
          <cell r="N3">
            <v>1197</v>
          </cell>
          <cell r="O3">
            <v>394</v>
          </cell>
          <cell r="P3">
            <v>1063</v>
          </cell>
          <cell r="Q3">
            <v>835</v>
          </cell>
          <cell r="R3">
            <v>542</v>
          </cell>
          <cell r="S3">
            <v>556</v>
          </cell>
          <cell r="T3">
            <v>655</v>
          </cell>
          <cell r="U3">
            <v>322</v>
          </cell>
          <cell r="V3">
            <v>277</v>
          </cell>
        </row>
        <row r="4">
          <cell r="B4" t="str">
            <v>Japan</v>
          </cell>
          <cell r="C4">
            <v>224</v>
          </cell>
          <cell r="D4">
            <v>532</v>
          </cell>
          <cell r="E4">
            <v>679</v>
          </cell>
          <cell r="F4">
            <v>110</v>
          </cell>
          <cell r="G4">
            <v>35</v>
          </cell>
          <cell r="H4">
            <v>32</v>
          </cell>
          <cell r="I4">
            <v>37</v>
          </cell>
          <cell r="J4">
            <v>46</v>
          </cell>
          <cell r="K4">
            <v>41</v>
          </cell>
          <cell r="L4">
            <v>590</v>
          </cell>
          <cell r="M4">
            <v>33</v>
          </cell>
          <cell r="N4">
            <v>51</v>
          </cell>
          <cell r="O4">
            <v>402</v>
          </cell>
          <cell r="P4">
            <v>283</v>
          </cell>
          <cell r="Q4">
            <v>47</v>
          </cell>
          <cell r="R4">
            <v>54</v>
          </cell>
          <cell r="S4">
            <v>17</v>
          </cell>
          <cell r="T4">
            <v>25</v>
          </cell>
          <cell r="U4">
            <v>27</v>
          </cell>
          <cell r="V4">
            <v>44</v>
          </cell>
        </row>
        <row r="5">
          <cell r="B5" t="str">
            <v>United States</v>
          </cell>
          <cell r="C5">
            <v>72</v>
          </cell>
          <cell r="D5">
            <v>44</v>
          </cell>
          <cell r="E5">
            <v>34</v>
          </cell>
          <cell r="F5">
            <v>86</v>
          </cell>
          <cell r="G5">
            <v>171</v>
          </cell>
          <cell r="H5">
            <v>71</v>
          </cell>
          <cell r="I5">
            <v>55</v>
          </cell>
          <cell r="J5">
            <v>85</v>
          </cell>
          <cell r="K5">
            <v>268</v>
          </cell>
          <cell r="L5">
            <v>22</v>
          </cell>
          <cell r="M5">
            <v>81</v>
          </cell>
          <cell r="N5">
            <v>126</v>
          </cell>
          <cell r="O5">
            <v>122</v>
          </cell>
          <cell r="P5">
            <v>44</v>
          </cell>
          <cell r="Q5">
            <v>52</v>
          </cell>
          <cell r="R5">
            <v>67</v>
          </cell>
          <cell r="S5">
            <v>62</v>
          </cell>
          <cell r="T5">
            <v>66</v>
          </cell>
          <cell r="U5">
            <v>26</v>
          </cell>
          <cell r="V5">
            <v>11</v>
          </cell>
        </row>
        <row r="6">
          <cell r="B6" t="str">
            <v>Russia</v>
          </cell>
          <cell r="C6">
            <v>3563</v>
          </cell>
          <cell r="D6">
            <v>5780</v>
          </cell>
          <cell r="E6">
            <v>4030</v>
          </cell>
          <cell r="F6">
            <v>4595</v>
          </cell>
          <cell r="G6">
            <v>5405</v>
          </cell>
          <cell r="H6">
            <v>4949</v>
          </cell>
          <cell r="I6">
            <v>6237</v>
          </cell>
          <cell r="J6">
            <v>6178</v>
          </cell>
          <cell r="K6">
            <v>5690</v>
          </cell>
          <cell r="L6">
            <v>4077</v>
          </cell>
          <cell r="M6">
            <v>3479</v>
          </cell>
          <cell r="N6">
            <v>4240</v>
          </cell>
          <cell r="O6">
            <v>3996</v>
          </cell>
          <cell r="P6">
            <v>3946</v>
          </cell>
          <cell r="Q6">
            <v>4359</v>
          </cell>
          <cell r="R6">
            <v>5339</v>
          </cell>
          <cell r="S6">
            <v>5139</v>
          </cell>
          <cell r="T6">
            <v>4819</v>
          </cell>
          <cell r="U6">
            <v>5774</v>
          </cell>
          <cell r="V6">
            <v>4253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11</v>
          </cell>
          <cell r="M7">
            <v>53</v>
          </cell>
          <cell r="N7">
            <v>84</v>
          </cell>
          <cell r="O7">
            <v>41</v>
          </cell>
          <cell r="P7">
            <v>2</v>
          </cell>
          <cell r="Q7">
            <v>3</v>
          </cell>
          <cell r="R7">
            <v>0</v>
          </cell>
          <cell r="S7">
            <v>4</v>
          </cell>
          <cell r="V7">
            <v>78</v>
          </cell>
        </row>
        <row r="8">
          <cell r="B8" t="str">
            <v>Germany</v>
          </cell>
          <cell r="C8">
            <v>117</v>
          </cell>
          <cell r="D8">
            <v>75</v>
          </cell>
          <cell r="E8">
            <v>67</v>
          </cell>
          <cell r="F8">
            <v>57</v>
          </cell>
          <cell r="G8">
            <v>113</v>
          </cell>
          <cell r="H8">
            <v>83</v>
          </cell>
          <cell r="I8">
            <v>181</v>
          </cell>
          <cell r="J8">
            <v>145</v>
          </cell>
          <cell r="K8">
            <v>154</v>
          </cell>
          <cell r="L8">
            <v>86</v>
          </cell>
          <cell r="M8">
            <v>181</v>
          </cell>
          <cell r="N8">
            <v>178</v>
          </cell>
          <cell r="O8">
            <v>125</v>
          </cell>
          <cell r="P8">
            <v>137</v>
          </cell>
          <cell r="Q8">
            <v>116</v>
          </cell>
          <cell r="R8">
            <v>141</v>
          </cell>
          <cell r="S8">
            <v>145</v>
          </cell>
          <cell r="T8">
            <v>237</v>
          </cell>
          <cell r="U8">
            <v>194</v>
          </cell>
          <cell r="V8">
            <v>191</v>
          </cell>
        </row>
        <row r="9">
          <cell r="B9" t="str">
            <v>Türkiye</v>
          </cell>
          <cell r="C9">
            <v>0</v>
          </cell>
          <cell r="D9">
            <v>109</v>
          </cell>
          <cell r="E9">
            <v>16</v>
          </cell>
          <cell r="F9">
            <v>1</v>
          </cell>
          <cell r="G9">
            <v>49</v>
          </cell>
          <cell r="H9">
            <v>10</v>
          </cell>
          <cell r="I9">
            <v>1</v>
          </cell>
          <cell r="J9">
            <v>28</v>
          </cell>
          <cell r="K9">
            <v>10</v>
          </cell>
          <cell r="L9">
            <v>11</v>
          </cell>
          <cell r="M9">
            <v>8</v>
          </cell>
          <cell r="N9">
            <v>9</v>
          </cell>
          <cell r="O9">
            <v>8</v>
          </cell>
          <cell r="P9">
            <v>6</v>
          </cell>
          <cell r="Q9">
            <v>5</v>
          </cell>
          <cell r="R9">
            <v>5</v>
          </cell>
          <cell r="S9">
            <v>10</v>
          </cell>
          <cell r="T9">
            <v>5</v>
          </cell>
          <cell r="U9">
            <v>4</v>
          </cell>
          <cell r="V9">
            <v>2</v>
          </cell>
        </row>
        <row r="10">
          <cell r="B10" t="str">
            <v>Brazil</v>
          </cell>
          <cell r="C10">
            <v>3809</v>
          </cell>
          <cell r="D10">
            <v>4135</v>
          </cell>
          <cell r="E10">
            <v>4401</v>
          </cell>
          <cell r="F10">
            <v>4458</v>
          </cell>
          <cell r="G10">
            <v>6189</v>
          </cell>
          <cell r="H10">
            <v>7086</v>
          </cell>
          <cell r="I10">
            <v>6251</v>
          </cell>
          <cell r="J10">
            <v>5953</v>
          </cell>
          <cell r="K10">
            <v>6300</v>
          </cell>
          <cell r="L10">
            <v>3158</v>
          </cell>
          <cell r="M10">
            <v>2309</v>
          </cell>
          <cell r="N10">
            <v>3247</v>
          </cell>
          <cell r="O10">
            <v>3027</v>
          </cell>
          <cell r="P10">
            <v>2692</v>
          </cell>
          <cell r="Q10">
            <v>2588</v>
          </cell>
          <cell r="R10">
            <v>2752</v>
          </cell>
          <cell r="S10">
            <v>2179</v>
          </cell>
          <cell r="T10">
            <v>2282</v>
          </cell>
          <cell r="U10">
            <v>1913</v>
          </cell>
          <cell r="V10">
            <v>2865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101</v>
          </cell>
          <cell r="M11">
            <v>14</v>
          </cell>
          <cell r="N11">
            <v>36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7</v>
          </cell>
          <cell r="T11">
            <v>1</v>
          </cell>
          <cell r="U11">
            <v>0</v>
          </cell>
          <cell r="V11">
            <v>1</v>
          </cell>
        </row>
        <row r="12">
          <cell r="B12" t="str">
            <v>Italy</v>
          </cell>
          <cell r="C12">
            <v>27</v>
          </cell>
          <cell r="D12">
            <v>47</v>
          </cell>
          <cell r="E12">
            <v>59</v>
          </cell>
          <cell r="F12">
            <v>40</v>
          </cell>
          <cell r="G12">
            <v>41</v>
          </cell>
          <cell r="H12">
            <v>16</v>
          </cell>
          <cell r="I12">
            <v>22</v>
          </cell>
          <cell r="J12">
            <v>51</v>
          </cell>
          <cell r="K12">
            <v>36</v>
          </cell>
          <cell r="L12">
            <v>62</v>
          </cell>
          <cell r="M12">
            <v>38</v>
          </cell>
          <cell r="N12">
            <v>22</v>
          </cell>
          <cell r="O12">
            <v>52</v>
          </cell>
          <cell r="P12">
            <v>40</v>
          </cell>
          <cell r="Q12">
            <v>49</v>
          </cell>
          <cell r="R12">
            <v>59</v>
          </cell>
          <cell r="S12">
            <v>60</v>
          </cell>
          <cell r="T12">
            <v>48</v>
          </cell>
          <cell r="U12">
            <v>63</v>
          </cell>
          <cell r="V12">
            <v>54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545</v>
          </cell>
          <cell r="F13">
            <v>908</v>
          </cell>
          <cell r="G13">
            <v>1291</v>
          </cell>
          <cell r="H13">
            <v>879</v>
          </cell>
          <cell r="I13">
            <v>1250</v>
          </cell>
          <cell r="J13">
            <v>2055</v>
          </cell>
          <cell r="K13">
            <v>1472</v>
          </cell>
          <cell r="L13">
            <v>1370</v>
          </cell>
          <cell r="M13">
            <v>1481</v>
          </cell>
          <cell r="N13">
            <v>1774</v>
          </cell>
          <cell r="O13">
            <v>1966</v>
          </cell>
          <cell r="P13">
            <v>2261</v>
          </cell>
          <cell r="Q13">
            <v>2212</v>
          </cell>
          <cell r="R13">
            <v>2152</v>
          </cell>
          <cell r="S13">
            <v>2540</v>
          </cell>
          <cell r="T13">
            <v>2343</v>
          </cell>
          <cell r="U13">
            <v>3007</v>
          </cell>
          <cell r="V13">
            <v>2580</v>
          </cell>
        </row>
        <row r="14">
          <cell r="B14" t="str">
            <v>Mexico</v>
          </cell>
          <cell r="C14">
            <v>131</v>
          </cell>
          <cell r="D14">
            <v>131</v>
          </cell>
          <cell r="E14">
            <v>3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27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148</v>
          </cell>
          <cell r="M15">
            <v>58</v>
          </cell>
          <cell r="N15">
            <v>9</v>
          </cell>
          <cell r="O15">
            <v>0</v>
          </cell>
          <cell r="P15">
            <v>0</v>
          </cell>
          <cell r="Q15">
            <v>74</v>
          </cell>
          <cell r="R15">
            <v>46</v>
          </cell>
          <cell r="S15">
            <v>71</v>
          </cell>
          <cell r="T15">
            <v>36</v>
          </cell>
          <cell r="U15">
            <v>7</v>
          </cell>
          <cell r="V15">
            <v>0</v>
          </cell>
        </row>
        <row r="16">
          <cell r="B16" t="str">
            <v>France</v>
          </cell>
          <cell r="C16">
            <v>1</v>
          </cell>
          <cell r="D16">
            <v>4</v>
          </cell>
          <cell r="E16">
            <v>3</v>
          </cell>
          <cell r="F16">
            <v>0</v>
          </cell>
          <cell r="G16">
            <v>1</v>
          </cell>
          <cell r="H16">
            <v>0</v>
          </cell>
          <cell r="I16">
            <v>114</v>
          </cell>
          <cell r="J16">
            <v>90</v>
          </cell>
          <cell r="K16">
            <v>88</v>
          </cell>
          <cell r="L16">
            <v>152</v>
          </cell>
          <cell r="M16">
            <v>52</v>
          </cell>
          <cell r="N16">
            <v>53</v>
          </cell>
          <cell r="O16">
            <v>44</v>
          </cell>
          <cell r="P16">
            <v>42</v>
          </cell>
          <cell r="Q16">
            <v>35</v>
          </cell>
          <cell r="R16">
            <v>34</v>
          </cell>
          <cell r="S16">
            <v>37</v>
          </cell>
          <cell r="T16">
            <v>49</v>
          </cell>
          <cell r="U16">
            <v>106</v>
          </cell>
          <cell r="V16">
            <v>126</v>
          </cell>
        </row>
        <row r="17">
          <cell r="B17" t="str">
            <v>Spain</v>
          </cell>
          <cell r="C17">
            <v>2</v>
          </cell>
          <cell r="D17">
            <v>3</v>
          </cell>
          <cell r="E17">
            <v>4</v>
          </cell>
          <cell r="F17">
            <v>3</v>
          </cell>
          <cell r="G17">
            <v>3</v>
          </cell>
          <cell r="H17">
            <v>13</v>
          </cell>
          <cell r="I17">
            <v>4</v>
          </cell>
          <cell r="J17">
            <v>12</v>
          </cell>
          <cell r="K17">
            <v>10</v>
          </cell>
          <cell r="L17">
            <v>5</v>
          </cell>
          <cell r="M17">
            <v>3</v>
          </cell>
          <cell r="N17">
            <v>6</v>
          </cell>
          <cell r="O17">
            <v>11</v>
          </cell>
          <cell r="P17">
            <v>17</v>
          </cell>
          <cell r="Q17">
            <v>9</v>
          </cell>
          <cell r="R17">
            <v>5</v>
          </cell>
          <cell r="S17">
            <v>14</v>
          </cell>
          <cell r="T17">
            <v>13</v>
          </cell>
          <cell r="U17">
            <v>14</v>
          </cell>
          <cell r="V17">
            <v>7</v>
          </cell>
        </row>
        <row r="18">
          <cell r="B18" t="str">
            <v>Canada</v>
          </cell>
          <cell r="C18">
            <v>109</v>
          </cell>
          <cell r="D18">
            <v>125</v>
          </cell>
          <cell r="E18">
            <v>111</v>
          </cell>
          <cell r="F18">
            <v>87</v>
          </cell>
          <cell r="G18">
            <v>95</v>
          </cell>
          <cell r="H18">
            <v>105</v>
          </cell>
          <cell r="I18">
            <v>101</v>
          </cell>
          <cell r="J18">
            <v>114</v>
          </cell>
          <cell r="K18">
            <v>183</v>
          </cell>
          <cell r="L18">
            <v>91</v>
          </cell>
          <cell r="M18">
            <v>142</v>
          </cell>
          <cell r="N18">
            <v>107</v>
          </cell>
          <cell r="O18">
            <v>148</v>
          </cell>
          <cell r="P18">
            <v>76</v>
          </cell>
          <cell r="Q18">
            <v>21</v>
          </cell>
          <cell r="R18">
            <v>16</v>
          </cell>
          <cell r="S18">
            <v>46</v>
          </cell>
          <cell r="T18">
            <v>40</v>
          </cell>
          <cell r="U18">
            <v>34</v>
          </cell>
          <cell r="V18">
            <v>55</v>
          </cell>
        </row>
        <row r="19">
          <cell r="B19" t="str">
            <v>Indonesia</v>
          </cell>
          <cell r="C19">
            <v>4</v>
          </cell>
          <cell r="D19">
            <v>0</v>
          </cell>
          <cell r="E19">
            <v>3</v>
          </cell>
          <cell r="F19">
            <v>18</v>
          </cell>
          <cell r="G19">
            <v>68</v>
          </cell>
          <cell r="H19">
            <v>89</v>
          </cell>
          <cell r="I19">
            <v>34</v>
          </cell>
          <cell r="J19">
            <v>0</v>
          </cell>
          <cell r="K19">
            <v>0</v>
          </cell>
          <cell r="L19">
            <v>94</v>
          </cell>
          <cell r="M19">
            <v>117</v>
          </cell>
          <cell r="N19">
            <v>0</v>
          </cell>
          <cell r="O19">
            <v>2</v>
          </cell>
          <cell r="P19">
            <v>63</v>
          </cell>
          <cell r="Q19">
            <v>286</v>
          </cell>
          <cell r="R19">
            <v>283</v>
          </cell>
          <cell r="S19">
            <v>569</v>
          </cell>
          <cell r="T19">
            <v>140</v>
          </cell>
          <cell r="U19">
            <v>56</v>
          </cell>
          <cell r="V19">
            <v>107</v>
          </cell>
        </row>
        <row r="20">
          <cell r="B20" t="str">
            <v>Poland</v>
          </cell>
          <cell r="C20">
            <v>0</v>
          </cell>
          <cell r="D20">
            <v>45</v>
          </cell>
          <cell r="E20">
            <v>45</v>
          </cell>
          <cell r="F20">
            <v>16</v>
          </cell>
          <cell r="G20">
            <v>56</v>
          </cell>
          <cell r="H20">
            <v>5</v>
          </cell>
          <cell r="I20">
            <v>19</v>
          </cell>
          <cell r="J20">
            <v>8</v>
          </cell>
          <cell r="K20">
            <v>5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76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2</v>
          </cell>
          <cell r="E23">
            <v>0</v>
          </cell>
          <cell r="F23">
            <v>7</v>
          </cell>
          <cell r="G23">
            <v>7</v>
          </cell>
          <cell r="H23">
            <v>8</v>
          </cell>
          <cell r="I23">
            <v>6</v>
          </cell>
          <cell r="J23">
            <v>7</v>
          </cell>
          <cell r="K23">
            <v>6</v>
          </cell>
          <cell r="L23">
            <v>2</v>
          </cell>
          <cell r="M23">
            <v>4</v>
          </cell>
          <cell r="N23">
            <v>1</v>
          </cell>
          <cell r="O23">
            <v>0</v>
          </cell>
          <cell r="P23">
            <v>1</v>
          </cell>
          <cell r="Q23">
            <v>2</v>
          </cell>
          <cell r="R23">
            <v>2</v>
          </cell>
          <cell r="S23">
            <v>5</v>
          </cell>
          <cell r="T23">
            <v>3</v>
          </cell>
          <cell r="U23">
            <v>1</v>
          </cell>
          <cell r="V23">
            <v>0</v>
          </cell>
        </row>
        <row r="24">
          <cell r="B24" t="str">
            <v>Belgium</v>
          </cell>
          <cell r="C24">
            <v>181</v>
          </cell>
          <cell r="D24">
            <v>116</v>
          </cell>
          <cell r="E24">
            <v>173</v>
          </cell>
          <cell r="F24">
            <v>228</v>
          </cell>
          <cell r="G24">
            <v>232</v>
          </cell>
          <cell r="H24">
            <v>203</v>
          </cell>
          <cell r="I24">
            <v>224</v>
          </cell>
          <cell r="J24">
            <v>289</v>
          </cell>
          <cell r="K24">
            <v>294</v>
          </cell>
          <cell r="L24">
            <v>160</v>
          </cell>
          <cell r="M24">
            <v>254</v>
          </cell>
          <cell r="N24">
            <v>258</v>
          </cell>
          <cell r="O24">
            <v>236</v>
          </cell>
          <cell r="P24">
            <v>231</v>
          </cell>
          <cell r="Q24">
            <v>173</v>
          </cell>
          <cell r="R24">
            <v>144</v>
          </cell>
          <cell r="S24">
            <v>174</v>
          </cell>
          <cell r="T24">
            <v>165</v>
          </cell>
          <cell r="U24">
            <v>121</v>
          </cell>
          <cell r="V24">
            <v>84</v>
          </cell>
        </row>
        <row r="25">
          <cell r="B25" t="str">
            <v>United Kingdom</v>
          </cell>
          <cell r="C25">
            <v>1</v>
          </cell>
          <cell r="D25">
            <v>7</v>
          </cell>
          <cell r="E25">
            <v>3</v>
          </cell>
          <cell r="F25">
            <v>1</v>
          </cell>
          <cell r="G25">
            <v>1</v>
          </cell>
          <cell r="H25">
            <v>1</v>
          </cell>
          <cell r="I25">
            <v>5</v>
          </cell>
          <cell r="J25">
            <v>16</v>
          </cell>
          <cell r="K25">
            <v>3</v>
          </cell>
          <cell r="L25">
            <v>27</v>
          </cell>
          <cell r="M25">
            <v>5</v>
          </cell>
          <cell r="N25">
            <v>2</v>
          </cell>
          <cell r="O25">
            <v>4</v>
          </cell>
          <cell r="P25">
            <v>2</v>
          </cell>
          <cell r="Q25">
            <v>2</v>
          </cell>
          <cell r="R25">
            <v>3</v>
          </cell>
          <cell r="S25">
            <v>0</v>
          </cell>
          <cell r="T25">
            <v>5</v>
          </cell>
          <cell r="U25">
            <v>8</v>
          </cell>
          <cell r="V25">
            <v>6</v>
          </cell>
        </row>
        <row r="26">
          <cell r="B26" t="str">
            <v>Netherlands</v>
          </cell>
          <cell r="C26">
            <v>63</v>
          </cell>
          <cell r="D26">
            <v>84</v>
          </cell>
          <cell r="E26">
            <v>5</v>
          </cell>
          <cell r="F26">
            <v>33</v>
          </cell>
          <cell r="G26">
            <v>106</v>
          </cell>
          <cell r="H26">
            <v>160</v>
          </cell>
          <cell r="I26">
            <v>112</v>
          </cell>
          <cell r="J26">
            <v>198</v>
          </cell>
          <cell r="K26">
            <v>339</v>
          </cell>
          <cell r="L26">
            <v>170</v>
          </cell>
          <cell r="M26">
            <v>156</v>
          </cell>
          <cell r="N26">
            <v>191</v>
          </cell>
          <cell r="O26">
            <v>269</v>
          </cell>
          <cell r="P26">
            <v>113</v>
          </cell>
          <cell r="Q26">
            <v>172</v>
          </cell>
          <cell r="R26">
            <v>220</v>
          </cell>
          <cell r="S26">
            <v>271</v>
          </cell>
          <cell r="T26">
            <v>455</v>
          </cell>
          <cell r="U26">
            <v>552</v>
          </cell>
          <cell r="V26">
            <v>523</v>
          </cell>
        </row>
        <row r="27">
          <cell r="B27" t="str">
            <v>Australia</v>
          </cell>
          <cell r="C27">
            <v>3</v>
          </cell>
          <cell r="D27">
            <v>0</v>
          </cell>
          <cell r="E27">
            <v>0</v>
          </cell>
          <cell r="F27">
            <v>1</v>
          </cell>
          <cell r="G27">
            <v>0</v>
          </cell>
          <cell r="H27">
            <v>0</v>
          </cell>
          <cell r="I27">
            <v>67</v>
          </cell>
          <cell r="J27">
            <v>96</v>
          </cell>
          <cell r="K27">
            <v>81</v>
          </cell>
          <cell r="L27">
            <v>104</v>
          </cell>
          <cell r="M27">
            <v>3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982</v>
          </cell>
          <cell r="D28">
            <v>378</v>
          </cell>
          <cell r="E28">
            <v>433</v>
          </cell>
          <cell r="F28">
            <v>462</v>
          </cell>
          <cell r="G28">
            <v>458</v>
          </cell>
          <cell r="H28">
            <v>686</v>
          </cell>
          <cell r="I28">
            <v>536</v>
          </cell>
          <cell r="J28">
            <v>580</v>
          </cell>
          <cell r="K28">
            <v>558</v>
          </cell>
          <cell r="L28">
            <v>577</v>
          </cell>
          <cell r="M28">
            <v>624</v>
          </cell>
          <cell r="N28">
            <v>595</v>
          </cell>
          <cell r="O28">
            <v>614</v>
          </cell>
          <cell r="P28">
            <v>632</v>
          </cell>
          <cell r="Q28">
            <v>740</v>
          </cell>
          <cell r="R28">
            <v>434</v>
          </cell>
          <cell r="S28">
            <v>311</v>
          </cell>
          <cell r="T28">
            <v>544</v>
          </cell>
          <cell r="U28">
            <v>625</v>
          </cell>
          <cell r="V28">
            <v>534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79</v>
          </cell>
          <cell r="G29">
            <v>54</v>
          </cell>
          <cell r="H29">
            <v>6</v>
          </cell>
          <cell r="I29">
            <v>3</v>
          </cell>
          <cell r="J29">
            <v>1</v>
          </cell>
          <cell r="K29">
            <v>1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16</v>
          </cell>
          <cell r="D30">
            <v>13</v>
          </cell>
          <cell r="E30">
            <v>17</v>
          </cell>
          <cell r="F30">
            <v>19</v>
          </cell>
          <cell r="G30">
            <v>24</v>
          </cell>
          <cell r="H30">
            <v>25</v>
          </cell>
          <cell r="I30">
            <v>100</v>
          </cell>
          <cell r="J30">
            <v>2</v>
          </cell>
          <cell r="K30">
            <v>23</v>
          </cell>
          <cell r="L30">
            <v>1</v>
          </cell>
          <cell r="M30">
            <v>0</v>
          </cell>
          <cell r="N30">
            <v>0</v>
          </cell>
          <cell r="O30">
            <v>1</v>
          </cell>
          <cell r="P30">
            <v>2</v>
          </cell>
          <cell r="Q30">
            <v>1</v>
          </cell>
          <cell r="R30">
            <v>1</v>
          </cell>
          <cell r="S30">
            <v>2</v>
          </cell>
          <cell r="T30">
            <v>1</v>
          </cell>
          <cell r="U30">
            <v>1</v>
          </cell>
          <cell r="V30">
            <v>0</v>
          </cell>
        </row>
        <row r="31">
          <cell r="B31" t="str">
            <v>Sweden</v>
          </cell>
          <cell r="C31">
            <v>28</v>
          </cell>
          <cell r="D31">
            <v>35</v>
          </cell>
          <cell r="E31">
            <v>30</v>
          </cell>
          <cell r="F31">
            <v>118</v>
          </cell>
          <cell r="G31">
            <v>117</v>
          </cell>
          <cell r="H31">
            <v>99</v>
          </cell>
          <cell r="I31">
            <v>146</v>
          </cell>
          <cell r="J31">
            <v>153</v>
          </cell>
          <cell r="K31">
            <v>63</v>
          </cell>
          <cell r="L31">
            <v>141</v>
          </cell>
          <cell r="M31">
            <v>146</v>
          </cell>
          <cell r="N31">
            <v>111</v>
          </cell>
          <cell r="O31">
            <v>88</v>
          </cell>
          <cell r="P31">
            <v>35</v>
          </cell>
          <cell r="Q31">
            <v>67</v>
          </cell>
          <cell r="R31">
            <v>77</v>
          </cell>
          <cell r="S31">
            <v>90</v>
          </cell>
          <cell r="T31">
            <v>89</v>
          </cell>
          <cell r="U31">
            <v>0</v>
          </cell>
          <cell r="V31">
            <v>0</v>
          </cell>
        </row>
      </sheetData>
      <sheetData sheetId="9">
        <row r="2">
          <cell r="B2" t="str">
            <v>China</v>
          </cell>
          <cell r="C2">
            <v>18</v>
          </cell>
          <cell r="D2">
            <v>480</v>
          </cell>
          <cell r="E2">
            <v>648</v>
          </cell>
          <cell r="F2">
            <v>513</v>
          </cell>
          <cell r="G2">
            <v>815</v>
          </cell>
          <cell r="H2">
            <v>270</v>
          </cell>
          <cell r="I2">
            <v>170</v>
          </cell>
          <cell r="J2">
            <v>695</v>
          </cell>
          <cell r="K2">
            <v>356</v>
          </cell>
          <cell r="L2">
            <v>3616</v>
          </cell>
          <cell r="M2">
            <v>873</v>
          </cell>
          <cell r="N2">
            <v>971</v>
          </cell>
          <cell r="O2">
            <v>581</v>
          </cell>
          <cell r="P2">
            <v>298</v>
          </cell>
          <cell r="Q2">
            <v>193</v>
          </cell>
          <cell r="R2">
            <v>168</v>
          </cell>
          <cell r="S2">
            <v>190</v>
          </cell>
          <cell r="T2">
            <v>166</v>
          </cell>
          <cell r="U2">
            <v>93</v>
          </cell>
          <cell r="V2">
            <v>1000</v>
          </cell>
        </row>
        <row r="3">
          <cell r="B3" t="str">
            <v>India</v>
          </cell>
          <cell r="C3">
            <v>2</v>
          </cell>
          <cell r="D3">
            <v>1</v>
          </cell>
          <cell r="E3">
            <v>1</v>
          </cell>
          <cell r="F3">
            <v>3</v>
          </cell>
          <cell r="G3">
            <v>10</v>
          </cell>
          <cell r="H3">
            <v>7</v>
          </cell>
          <cell r="I3">
            <v>4</v>
          </cell>
          <cell r="J3">
            <v>20</v>
          </cell>
          <cell r="K3">
            <v>27</v>
          </cell>
          <cell r="L3">
            <v>8</v>
          </cell>
          <cell r="M3">
            <v>256</v>
          </cell>
          <cell r="N3">
            <v>11</v>
          </cell>
          <cell r="O3">
            <v>12</v>
          </cell>
          <cell r="P3">
            <v>46</v>
          </cell>
          <cell r="Q3">
            <v>27</v>
          </cell>
          <cell r="R3">
            <v>35</v>
          </cell>
          <cell r="S3">
            <v>38</v>
          </cell>
          <cell r="T3">
            <v>27</v>
          </cell>
          <cell r="U3">
            <v>20</v>
          </cell>
          <cell r="V3">
            <v>20</v>
          </cell>
        </row>
        <row r="4">
          <cell r="B4" t="str">
            <v>Japan</v>
          </cell>
          <cell r="C4">
            <v>851</v>
          </cell>
          <cell r="D4">
            <v>181</v>
          </cell>
          <cell r="E4">
            <v>185</v>
          </cell>
          <cell r="F4">
            <v>559</v>
          </cell>
          <cell r="G4">
            <v>599</v>
          </cell>
          <cell r="H4">
            <v>1039</v>
          </cell>
          <cell r="I4">
            <v>1425</v>
          </cell>
          <cell r="J4">
            <v>1309</v>
          </cell>
          <cell r="K4">
            <v>879</v>
          </cell>
          <cell r="L4">
            <v>293</v>
          </cell>
          <cell r="M4">
            <v>354</v>
          </cell>
          <cell r="N4">
            <v>322</v>
          </cell>
          <cell r="O4">
            <v>113</v>
          </cell>
          <cell r="P4">
            <v>121</v>
          </cell>
          <cell r="Q4">
            <v>167</v>
          </cell>
          <cell r="R4">
            <v>99</v>
          </cell>
          <cell r="S4">
            <v>86</v>
          </cell>
          <cell r="T4">
            <v>94</v>
          </cell>
          <cell r="U4">
            <v>78</v>
          </cell>
          <cell r="V4">
            <v>164</v>
          </cell>
        </row>
        <row r="5">
          <cell r="B5" t="str">
            <v>United States</v>
          </cell>
          <cell r="C5">
            <v>4970</v>
          </cell>
          <cell r="D5">
            <v>4373</v>
          </cell>
          <cell r="E5">
            <v>4623</v>
          </cell>
          <cell r="F5">
            <v>3891</v>
          </cell>
          <cell r="G5">
            <v>6218</v>
          </cell>
          <cell r="H5">
            <v>6029</v>
          </cell>
          <cell r="I5">
            <v>6731</v>
          </cell>
          <cell r="J5">
            <v>5219</v>
          </cell>
          <cell r="K5">
            <v>4978</v>
          </cell>
          <cell r="L5">
            <v>2424</v>
          </cell>
          <cell r="M5">
            <v>3471</v>
          </cell>
          <cell r="N5">
            <v>4190</v>
          </cell>
          <cell r="O5">
            <v>4270</v>
          </cell>
          <cell r="P5">
            <v>4118</v>
          </cell>
          <cell r="Q5">
            <v>4603</v>
          </cell>
          <cell r="R5">
            <v>4534</v>
          </cell>
          <cell r="S5">
            <v>3866</v>
          </cell>
          <cell r="T5">
            <v>5127</v>
          </cell>
          <cell r="U5">
            <v>6017</v>
          </cell>
          <cell r="V5">
            <v>5005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2272</v>
          </cell>
          <cell r="D7">
            <v>1446</v>
          </cell>
          <cell r="E7">
            <v>1365</v>
          </cell>
          <cell r="F7">
            <v>1575</v>
          </cell>
          <cell r="G7">
            <v>1751</v>
          </cell>
          <cell r="H7">
            <v>1508</v>
          </cell>
          <cell r="I7">
            <v>850</v>
          </cell>
          <cell r="J7">
            <v>1166</v>
          </cell>
          <cell r="K7">
            <v>1217</v>
          </cell>
          <cell r="L7">
            <v>754</v>
          </cell>
          <cell r="M7">
            <v>1031</v>
          </cell>
          <cell r="N7">
            <v>925</v>
          </cell>
          <cell r="O7">
            <v>833</v>
          </cell>
          <cell r="P7">
            <v>987</v>
          </cell>
          <cell r="Q7">
            <v>898</v>
          </cell>
          <cell r="R7">
            <v>413</v>
          </cell>
          <cell r="S7">
            <v>337</v>
          </cell>
          <cell r="T7">
            <v>245</v>
          </cell>
          <cell r="U7">
            <v>168</v>
          </cell>
          <cell r="V7">
            <v>169</v>
          </cell>
        </row>
        <row r="8">
          <cell r="B8" t="str">
            <v>Germany</v>
          </cell>
          <cell r="C8">
            <v>257</v>
          </cell>
          <cell r="D8">
            <v>281</v>
          </cell>
          <cell r="E8">
            <v>230</v>
          </cell>
          <cell r="F8">
            <v>221</v>
          </cell>
          <cell r="G8">
            <v>342</v>
          </cell>
          <cell r="H8">
            <v>320</v>
          </cell>
          <cell r="I8">
            <v>423</v>
          </cell>
          <cell r="J8">
            <v>655</v>
          </cell>
          <cell r="K8">
            <v>713</v>
          </cell>
          <cell r="L8">
            <v>402</v>
          </cell>
          <cell r="M8">
            <v>421</v>
          </cell>
          <cell r="N8">
            <v>506</v>
          </cell>
          <cell r="O8">
            <v>585</v>
          </cell>
          <cell r="P8">
            <v>448</v>
          </cell>
          <cell r="Q8">
            <v>460</v>
          </cell>
          <cell r="R8">
            <v>547</v>
          </cell>
          <cell r="S8">
            <v>593</v>
          </cell>
          <cell r="T8">
            <v>438</v>
          </cell>
          <cell r="U8">
            <v>465</v>
          </cell>
          <cell r="V8">
            <v>428</v>
          </cell>
        </row>
        <row r="9">
          <cell r="B9" t="str">
            <v>Türkiye</v>
          </cell>
          <cell r="C9">
            <v>297</v>
          </cell>
          <cell r="D9">
            <v>208</v>
          </cell>
          <cell r="E9">
            <v>259</v>
          </cell>
          <cell r="F9">
            <v>642</v>
          </cell>
          <cell r="G9">
            <v>287</v>
          </cell>
          <cell r="H9">
            <v>409</v>
          </cell>
          <cell r="I9">
            <v>338</v>
          </cell>
          <cell r="J9">
            <v>724</v>
          </cell>
          <cell r="K9">
            <v>803</v>
          </cell>
          <cell r="L9">
            <v>772</v>
          </cell>
          <cell r="M9">
            <v>565</v>
          </cell>
          <cell r="N9">
            <v>1138</v>
          </cell>
          <cell r="O9">
            <v>1377</v>
          </cell>
          <cell r="P9">
            <v>968</v>
          </cell>
          <cell r="Q9">
            <v>913</v>
          </cell>
          <cell r="R9">
            <v>1172</v>
          </cell>
          <cell r="S9">
            <v>1101</v>
          </cell>
          <cell r="T9">
            <v>1012</v>
          </cell>
          <cell r="U9">
            <v>1303</v>
          </cell>
          <cell r="V9">
            <v>1232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43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1104</v>
          </cell>
          <cell r="D12">
            <v>1308</v>
          </cell>
          <cell r="E12">
            <v>1121</v>
          </cell>
          <cell r="F12">
            <v>1210</v>
          </cell>
          <cell r="G12">
            <v>1304</v>
          </cell>
          <cell r="H12">
            <v>1729</v>
          </cell>
          <cell r="I12">
            <v>1791</v>
          </cell>
          <cell r="J12">
            <v>2235</v>
          </cell>
          <cell r="K12">
            <v>2238</v>
          </cell>
          <cell r="L12">
            <v>897</v>
          </cell>
          <cell r="M12">
            <v>992</v>
          </cell>
          <cell r="N12">
            <v>1288</v>
          </cell>
          <cell r="O12">
            <v>1107</v>
          </cell>
          <cell r="P12">
            <v>1481</v>
          </cell>
          <cell r="Q12">
            <v>1690</v>
          </cell>
          <cell r="R12">
            <v>1671</v>
          </cell>
          <cell r="S12">
            <v>1600</v>
          </cell>
          <cell r="T12">
            <v>1656</v>
          </cell>
          <cell r="U12">
            <v>1701</v>
          </cell>
          <cell r="V12">
            <v>1412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905</v>
          </cell>
          <cell r="G13">
            <v>225</v>
          </cell>
          <cell r="H13">
            <v>195</v>
          </cell>
          <cell r="I13">
            <v>552</v>
          </cell>
          <cell r="J13">
            <v>175</v>
          </cell>
          <cell r="K13">
            <v>129</v>
          </cell>
          <cell r="L13">
            <v>12</v>
          </cell>
          <cell r="M13">
            <v>65</v>
          </cell>
          <cell r="N13">
            <v>44</v>
          </cell>
          <cell r="O13">
            <v>34</v>
          </cell>
          <cell r="P13">
            <v>13</v>
          </cell>
          <cell r="Q13">
            <v>7</v>
          </cell>
          <cell r="R13">
            <v>3</v>
          </cell>
          <cell r="S13">
            <v>2</v>
          </cell>
          <cell r="T13">
            <v>2</v>
          </cell>
          <cell r="U13">
            <v>1</v>
          </cell>
          <cell r="V13">
            <v>1</v>
          </cell>
        </row>
        <row r="14">
          <cell r="B14" t="str">
            <v>Mexico</v>
          </cell>
          <cell r="C14">
            <v>1387</v>
          </cell>
          <cell r="D14">
            <v>965</v>
          </cell>
          <cell r="E14">
            <v>1088</v>
          </cell>
          <cell r="F14">
            <v>619</v>
          </cell>
          <cell r="G14">
            <v>717</v>
          </cell>
          <cell r="H14">
            <v>677</v>
          </cell>
          <cell r="I14">
            <v>767</v>
          </cell>
          <cell r="J14">
            <v>340</v>
          </cell>
          <cell r="K14">
            <v>298</v>
          </cell>
          <cell r="L14">
            <v>135</v>
          </cell>
          <cell r="M14">
            <v>168</v>
          </cell>
          <cell r="N14">
            <v>208</v>
          </cell>
          <cell r="O14">
            <v>166</v>
          </cell>
          <cell r="P14">
            <v>284</v>
          </cell>
          <cell r="Q14">
            <v>323</v>
          </cell>
          <cell r="R14">
            <v>838</v>
          </cell>
          <cell r="S14">
            <v>551</v>
          </cell>
          <cell r="T14">
            <v>236</v>
          </cell>
          <cell r="U14">
            <v>390</v>
          </cell>
          <cell r="V14">
            <v>345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23</v>
          </cell>
          <cell r="H15">
            <v>14</v>
          </cell>
          <cell r="I15">
            <v>11</v>
          </cell>
          <cell r="J15">
            <v>28</v>
          </cell>
          <cell r="K15">
            <v>17</v>
          </cell>
          <cell r="L15">
            <v>148</v>
          </cell>
          <cell r="M15">
            <v>35</v>
          </cell>
          <cell r="N15">
            <v>49</v>
          </cell>
          <cell r="O15">
            <v>38</v>
          </cell>
          <cell r="P15">
            <v>47</v>
          </cell>
          <cell r="Q15">
            <v>17</v>
          </cell>
          <cell r="R15">
            <v>33</v>
          </cell>
          <cell r="S15">
            <v>74</v>
          </cell>
          <cell r="T15">
            <v>60</v>
          </cell>
          <cell r="U15">
            <v>104</v>
          </cell>
          <cell r="V15">
            <v>95</v>
          </cell>
        </row>
        <row r="16">
          <cell r="B16" t="str">
            <v>France</v>
          </cell>
          <cell r="C16">
            <v>297</v>
          </cell>
          <cell r="D16">
            <v>236</v>
          </cell>
          <cell r="E16">
            <v>227</v>
          </cell>
          <cell r="F16">
            <v>252</v>
          </cell>
          <cell r="G16">
            <v>238</v>
          </cell>
          <cell r="H16">
            <v>249</v>
          </cell>
          <cell r="I16">
            <v>184</v>
          </cell>
          <cell r="J16">
            <v>192</v>
          </cell>
          <cell r="K16">
            <v>205</v>
          </cell>
          <cell r="L16">
            <v>113</v>
          </cell>
          <cell r="M16">
            <v>133</v>
          </cell>
          <cell r="N16">
            <v>156</v>
          </cell>
          <cell r="O16">
            <v>132</v>
          </cell>
          <cell r="P16">
            <v>186</v>
          </cell>
          <cell r="Q16">
            <v>149</v>
          </cell>
          <cell r="R16">
            <v>150</v>
          </cell>
          <cell r="S16">
            <v>143</v>
          </cell>
          <cell r="T16">
            <v>135</v>
          </cell>
          <cell r="U16">
            <v>159</v>
          </cell>
          <cell r="V16">
            <v>151</v>
          </cell>
        </row>
        <row r="17">
          <cell r="B17" t="str">
            <v>Spain</v>
          </cell>
          <cell r="C17">
            <v>388</v>
          </cell>
          <cell r="D17">
            <v>322</v>
          </cell>
          <cell r="E17">
            <v>397</v>
          </cell>
          <cell r="F17">
            <v>435</v>
          </cell>
          <cell r="G17">
            <v>594</v>
          </cell>
          <cell r="H17">
            <v>806</v>
          </cell>
          <cell r="I17">
            <v>793</v>
          </cell>
          <cell r="J17">
            <v>653</v>
          </cell>
          <cell r="K17">
            <v>688</v>
          </cell>
          <cell r="L17">
            <v>381</v>
          </cell>
          <cell r="M17">
            <v>443</v>
          </cell>
          <cell r="N17">
            <v>316</v>
          </cell>
          <cell r="O17">
            <v>274</v>
          </cell>
          <cell r="P17">
            <v>219</v>
          </cell>
          <cell r="Q17">
            <v>276</v>
          </cell>
          <cell r="R17">
            <v>247</v>
          </cell>
          <cell r="S17">
            <v>221</v>
          </cell>
          <cell r="T17">
            <v>197</v>
          </cell>
          <cell r="U17">
            <v>232</v>
          </cell>
          <cell r="V17">
            <v>266</v>
          </cell>
        </row>
        <row r="18">
          <cell r="B18" t="str">
            <v>Canada</v>
          </cell>
          <cell r="C18">
            <v>68</v>
          </cell>
          <cell r="D18">
            <v>98</v>
          </cell>
          <cell r="E18">
            <v>55</v>
          </cell>
          <cell r="F18">
            <v>62</v>
          </cell>
          <cell r="G18">
            <v>62</v>
          </cell>
          <cell r="H18">
            <v>100</v>
          </cell>
          <cell r="I18">
            <v>46</v>
          </cell>
          <cell r="J18">
            <v>35</v>
          </cell>
          <cell r="K18">
            <v>57</v>
          </cell>
          <cell r="L18">
            <v>16</v>
          </cell>
          <cell r="M18">
            <v>23</v>
          </cell>
          <cell r="N18">
            <v>26</v>
          </cell>
          <cell r="O18">
            <v>38</v>
          </cell>
          <cell r="P18">
            <v>28</v>
          </cell>
          <cell r="Q18">
            <v>56</v>
          </cell>
          <cell r="R18">
            <v>57</v>
          </cell>
          <cell r="S18">
            <v>36</v>
          </cell>
          <cell r="T18">
            <v>61</v>
          </cell>
          <cell r="U18">
            <v>41</v>
          </cell>
          <cell r="V18">
            <v>22</v>
          </cell>
        </row>
        <row r="19">
          <cell r="B19" t="str">
            <v>Indonesia</v>
          </cell>
          <cell r="C19">
            <v>159</v>
          </cell>
          <cell r="D19">
            <v>63</v>
          </cell>
          <cell r="E19">
            <v>70</v>
          </cell>
          <cell r="F19">
            <v>232</v>
          </cell>
          <cell r="G19">
            <v>280</v>
          </cell>
          <cell r="H19">
            <v>125</v>
          </cell>
          <cell r="I19">
            <v>17</v>
          </cell>
          <cell r="J19">
            <v>15</v>
          </cell>
          <cell r="K19">
            <v>161</v>
          </cell>
          <cell r="L19">
            <v>85</v>
          </cell>
          <cell r="M19">
            <v>47</v>
          </cell>
          <cell r="N19">
            <v>54</v>
          </cell>
          <cell r="O19">
            <v>183</v>
          </cell>
          <cell r="P19">
            <v>263</v>
          </cell>
          <cell r="Q19">
            <v>23</v>
          </cell>
          <cell r="R19">
            <v>9</v>
          </cell>
          <cell r="S19">
            <v>19</v>
          </cell>
          <cell r="T19">
            <v>79</v>
          </cell>
          <cell r="U19">
            <v>113</v>
          </cell>
          <cell r="V19">
            <v>59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220</v>
          </cell>
          <cell r="F20">
            <v>0</v>
          </cell>
          <cell r="G20">
            <v>152</v>
          </cell>
          <cell r="H20">
            <v>239</v>
          </cell>
          <cell r="I20">
            <v>221</v>
          </cell>
          <cell r="J20">
            <v>228</v>
          </cell>
          <cell r="K20">
            <v>237</v>
          </cell>
          <cell r="L20">
            <v>149</v>
          </cell>
          <cell r="M20">
            <v>167</v>
          </cell>
          <cell r="N20">
            <v>227</v>
          </cell>
          <cell r="O20">
            <v>193</v>
          </cell>
          <cell r="P20">
            <v>157</v>
          </cell>
          <cell r="Q20">
            <v>173</v>
          </cell>
          <cell r="R20">
            <v>237</v>
          </cell>
          <cell r="S20">
            <v>216</v>
          </cell>
          <cell r="T20">
            <v>239</v>
          </cell>
          <cell r="U20">
            <v>281</v>
          </cell>
          <cell r="V20">
            <v>222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35</v>
          </cell>
          <cell r="M21">
            <v>35</v>
          </cell>
          <cell r="N21">
            <v>21</v>
          </cell>
          <cell r="O21">
            <v>1</v>
          </cell>
          <cell r="P21">
            <v>59</v>
          </cell>
          <cell r="Q21">
            <v>113</v>
          </cell>
          <cell r="R21">
            <v>177</v>
          </cell>
          <cell r="S21">
            <v>72</v>
          </cell>
          <cell r="T21">
            <v>10</v>
          </cell>
          <cell r="U21">
            <v>10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45</v>
          </cell>
          <cell r="G22">
            <v>123</v>
          </cell>
          <cell r="H22">
            <v>99</v>
          </cell>
          <cell r="I22">
            <v>26</v>
          </cell>
          <cell r="J22">
            <v>8</v>
          </cell>
          <cell r="K22">
            <v>0</v>
          </cell>
          <cell r="L22">
            <v>71</v>
          </cell>
          <cell r="M22">
            <v>9</v>
          </cell>
          <cell r="N22">
            <v>0</v>
          </cell>
          <cell r="O22">
            <v>27</v>
          </cell>
          <cell r="P22">
            <v>77</v>
          </cell>
          <cell r="Q22">
            <v>128</v>
          </cell>
          <cell r="R22">
            <v>36</v>
          </cell>
          <cell r="S22">
            <v>603</v>
          </cell>
          <cell r="T22">
            <v>83</v>
          </cell>
          <cell r="U22">
            <v>62</v>
          </cell>
          <cell r="V22">
            <v>214</v>
          </cell>
        </row>
        <row r="23">
          <cell r="B23" t="str">
            <v>Austria</v>
          </cell>
          <cell r="C23">
            <v>30</v>
          </cell>
          <cell r="D23">
            <v>34</v>
          </cell>
          <cell r="E23">
            <v>30</v>
          </cell>
          <cell r="F23">
            <v>36</v>
          </cell>
          <cell r="G23">
            <v>66</v>
          </cell>
          <cell r="H23">
            <v>52</v>
          </cell>
          <cell r="I23">
            <v>40</v>
          </cell>
          <cell r="J23">
            <v>65</v>
          </cell>
          <cell r="K23">
            <v>44</v>
          </cell>
          <cell r="L23">
            <v>29</v>
          </cell>
          <cell r="M23">
            <v>25</v>
          </cell>
          <cell r="N23">
            <v>31</v>
          </cell>
          <cell r="O23">
            <v>19</v>
          </cell>
          <cell r="P23">
            <v>21</v>
          </cell>
          <cell r="Q23">
            <v>18</v>
          </cell>
          <cell r="R23">
            <v>62</v>
          </cell>
          <cell r="S23">
            <v>76</v>
          </cell>
          <cell r="T23">
            <v>17</v>
          </cell>
          <cell r="U23">
            <v>16</v>
          </cell>
          <cell r="V23">
            <v>23</v>
          </cell>
        </row>
        <row r="24">
          <cell r="B24" t="str">
            <v>Belgium</v>
          </cell>
          <cell r="C24">
            <v>334</v>
          </cell>
          <cell r="D24">
            <v>234</v>
          </cell>
          <cell r="E24">
            <v>271</v>
          </cell>
          <cell r="F24">
            <v>293</v>
          </cell>
          <cell r="G24">
            <v>374</v>
          </cell>
          <cell r="H24">
            <v>332</v>
          </cell>
          <cell r="I24">
            <v>552</v>
          </cell>
          <cell r="J24">
            <v>589</v>
          </cell>
          <cell r="K24">
            <v>503</v>
          </cell>
          <cell r="L24">
            <v>282</v>
          </cell>
          <cell r="M24">
            <v>357</v>
          </cell>
          <cell r="N24">
            <v>318</v>
          </cell>
          <cell r="O24">
            <v>286</v>
          </cell>
          <cell r="P24">
            <v>279</v>
          </cell>
          <cell r="Q24">
            <v>232</v>
          </cell>
          <cell r="R24">
            <v>182</v>
          </cell>
          <cell r="S24">
            <v>201</v>
          </cell>
          <cell r="T24">
            <v>215</v>
          </cell>
          <cell r="U24">
            <v>253</v>
          </cell>
          <cell r="V24">
            <v>253</v>
          </cell>
        </row>
        <row r="25">
          <cell r="B25" t="str">
            <v>United Kingdom</v>
          </cell>
          <cell r="C25">
            <v>134</v>
          </cell>
          <cell r="D25">
            <v>160</v>
          </cell>
          <cell r="E25">
            <v>128</v>
          </cell>
          <cell r="F25">
            <v>117</v>
          </cell>
          <cell r="G25">
            <v>104</v>
          </cell>
          <cell r="H25">
            <v>102</v>
          </cell>
          <cell r="I25">
            <v>82</v>
          </cell>
          <cell r="J25">
            <v>90</v>
          </cell>
          <cell r="K25">
            <v>62</v>
          </cell>
          <cell r="L25">
            <v>20</v>
          </cell>
          <cell r="M25">
            <v>41</v>
          </cell>
          <cell r="N25">
            <v>69</v>
          </cell>
          <cell r="O25">
            <v>59</v>
          </cell>
          <cell r="P25">
            <v>38</v>
          </cell>
          <cell r="Q25">
            <v>53</v>
          </cell>
          <cell r="R25">
            <v>47</v>
          </cell>
          <cell r="S25">
            <v>33</v>
          </cell>
          <cell r="T25">
            <v>50</v>
          </cell>
          <cell r="U25">
            <v>37</v>
          </cell>
          <cell r="V25">
            <v>50</v>
          </cell>
        </row>
        <row r="26">
          <cell r="B26" t="str">
            <v>Netherlands</v>
          </cell>
          <cell r="C26">
            <v>128</v>
          </cell>
          <cell r="D26">
            <v>135</v>
          </cell>
          <cell r="E26">
            <v>144</v>
          </cell>
          <cell r="F26">
            <v>117</v>
          </cell>
          <cell r="G26">
            <v>359</v>
          </cell>
          <cell r="H26">
            <v>493</v>
          </cell>
          <cell r="I26">
            <v>331</v>
          </cell>
          <cell r="J26">
            <v>403</v>
          </cell>
          <cell r="K26">
            <v>381</v>
          </cell>
          <cell r="L26">
            <v>184</v>
          </cell>
          <cell r="M26">
            <v>223</v>
          </cell>
          <cell r="N26">
            <v>335</v>
          </cell>
          <cell r="O26">
            <v>320</v>
          </cell>
          <cell r="P26">
            <v>243</v>
          </cell>
          <cell r="Q26">
            <v>424</v>
          </cell>
          <cell r="R26">
            <v>401</v>
          </cell>
          <cell r="S26">
            <v>475</v>
          </cell>
          <cell r="T26">
            <v>501</v>
          </cell>
          <cell r="U26">
            <v>570</v>
          </cell>
          <cell r="V26">
            <v>554</v>
          </cell>
        </row>
        <row r="27">
          <cell r="B27" t="str">
            <v>Australia</v>
          </cell>
          <cell r="C27">
            <v>6</v>
          </cell>
          <cell r="D27">
            <v>6</v>
          </cell>
          <cell r="E27">
            <v>10</v>
          </cell>
          <cell r="F27">
            <v>14</v>
          </cell>
          <cell r="G27">
            <v>157</v>
          </cell>
          <cell r="H27">
            <v>309</v>
          </cell>
          <cell r="I27">
            <v>196</v>
          </cell>
          <cell r="J27">
            <v>76</v>
          </cell>
          <cell r="K27">
            <v>143</v>
          </cell>
          <cell r="L27">
            <v>11</v>
          </cell>
          <cell r="M27">
            <v>12</v>
          </cell>
          <cell r="N27">
            <v>11</v>
          </cell>
          <cell r="O27">
            <v>7</v>
          </cell>
          <cell r="P27">
            <v>10</v>
          </cell>
          <cell r="Q27">
            <v>13</v>
          </cell>
          <cell r="R27">
            <v>12</v>
          </cell>
          <cell r="S27">
            <v>11</v>
          </cell>
          <cell r="T27">
            <v>17</v>
          </cell>
          <cell r="U27">
            <v>13</v>
          </cell>
          <cell r="V27">
            <v>21</v>
          </cell>
        </row>
        <row r="28">
          <cell r="B28" t="str">
            <v>South Africa</v>
          </cell>
          <cell r="C28">
            <v>18</v>
          </cell>
          <cell r="D28">
            <v>5</v>
          </cell>
          <cell r="E28">
            <v>0</v>
          </cell>
          <cell r="F28">
            <v>0</v>
          </cell>
          <cell r="G28">
            <v>2</v>
          </cell>
          <cell r="H28">
            <v>1</v>
          </cell>
          <cell r="I28">
            <v>0</v>
          </cell>
          <cell r="J28">
            <v>1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321</v>
          </cell>
          <cell r="D29">
            <v>186</v>
          </cell>
          <cell r="E29">
            <v>215</v>
          </cell>
          <cell r="F29">
            <v>409</v>
          </cell>
          <cell r="G29">
            <v>464</v>
          </cell>
          <cell r="H29">
            <v>595</v>
          </cell>
          <cell r="I29">
            <v>330</v>
          </cell>
          <cell r="J29">
            <v>195</v>
          </cell>
          <cell r="K29">
            <v>141</v>
          </cell>
          <cell r="L29">
            <v>69</v>
          </cell>
          <cell r="M29">
            <v>4</v>
          </cell>
          <cell r="N29">
            <v>80</v>
          </cell>
          <cell r="O29">
            <v>58</v>
          </cell>
          <cell r="P29">
            <v>153</v>
          </cell>
          <cell r="Q29">
            <v>62</v>
          </cell>
          <cell r="R29">
            <v>16</v>
          </cell>
          <cell r="S29">
            <v>36</v>
          </cell>
          <cell r="T29">
            <v>72</v>
          </cell>
          <cell r="U29">
            <v>69</v>
          </cell>
          <cell r="V29">
            <v>32</v>
          </cell>
        </row>
        <row r="30">
          <cell r="B30" t="str">
            <v>Thailand</v>
          </cell>
          <cell r="C30">
            <v>313</v>
          </cell>
          <cell r="D30">
            <v>113</v>
          </cell>
          <cell r="E30">
            <v>204</v>
          </cell>
          <cell r="F30">
            <v>369</v>
          </cell>
          <cell r="G30">
            <v>918</v>
          </cell>
          <cell r="H30">
            <v>969</v>
          </cell>
          <cell r="I30">
            <v>559</v>
          </cell>
          <cell r="J30">
            <v>850</v>
          </cell>
          <cell r="K30">
            <v>781</v>
          </cell>
          <cell r="L30">
            <v>414</v>
          </cell>
          <cell r="M30">
            <v>303</v>
          </cell>
          <cell r="N30">
            <v>356</v>
          </cell>
          <cell r="O30">
            <v>204</v>
          </cell>
          <cell r="P30">
            <v>115</v>
          </cell>
          <cell r="Q30">
            <v>385</v>
          </cell>
          <cell r="R30">
            <v>371</v>
          </cell>
          <cell r="S30">
            <v>462</v>
          </cell>
          <cell r="T30">
            <v>411</v>
          </cell>
          <cell r="U30">
            <v>384</v>
          </cell>
          <cell r="V30">
            <v>170</v>
          </cell>
        </row>
        <row r="31">
          <cell r="B31" t="str">
            <v>Sweden</v>
          </cell>
          <cell r="C31">
            <v>79</v>
          </cell>
          <cell r="D31">
            <v>17</v>
          </cell>
          <cell r="E31">
            <v>17</v>
          </cell>
          <cell r="F31">
            <v>18</v>
          </cell>
          <cell r="G31">
            <v>28</v>
          </cell>
          <cell r="H31">
            <v>38</v>
          </cell>
          <cell r="I31">
            <v>43</v>
          </cell>
          <cell r="J31">
            <v>60</v>
          </cell>
          <cell r="K31">
            <v>80</v>
          </cell>
          <cell r="L31">
            <v>40</v>
          </cell>
          <cell r="M31">
            <v>59</v>
          </cell>
          <cell r="N31">
            <v>79</v>
          </cell>
          <cell r="O31">
            <v>55</v>
          </cell>
          <cell r="P31">
            <v>53</v>
          </cell>
          <cell r="Q31">
            <v>57</v>
          </cell>
          <cell r="R31">
            <v>51</v>
          </cell>
          <cell r="S31">
            <v>54</v>
          </cell>
          <cell r="T31">
            <v>52</v>
          </cell>
          <cell r="U31">
            <v>64</v>
          </cell>
          <cell r="V31">
            <v>50</v>
          </cell>
        </row>
      </sheetData>
      <sheetData sheetId="10">
        <row r="2">
          <cell r="B2" t="str">
            <v>China</v>
          </cell>
          <cell r="C2">
            <v>50</v>
          </cell>
          <cell r="D2">
            <v>110</v>
          </cell>
          <cell r="E2">
            <v>220</v>
          </cell>
          <cell r="F2">
            <v>310</v>
          </cell>
          <cell r="G2">
            <v>430</v>
          </cell>
          <cell r="H2">
            <v>314</v>
          </cell>
          <cell r="I2">
            <v>212</v>
          </cell>
          <cell r="J2">
            <v>600</v>
          </cell>
          <cell r="K2">
            <v>600</v>
          </cell>
          <cell r="L2">
            <v>42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1000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5498</v>
          </cell>
          <cell r="D3">
            <v>5720</v>
          </cell>
          <cell r="E3">
            <v>5731</v>
          </cell>
          <cell r="F3">
            <v>7051</v>
          </cell>
          <cell r="G3">
            <v>9121</v>
          </cell>
          <cell r="H3">
            <v>12052</v>
          </cell>
          <cell r="I3">
            <v>15032</v>
          </cell>
          <cell r="J3">
            <v>20110</v>
          </cell>
          <cell r="K3">
            <v>20916</v>
          </cell>
          <cell r="L3">
            <v>23445</v>
          </cell>
          <cell r="M3">
            <v>24931</v>
          </cell>
          <cell r="N3">
            <v>25332</v>
          </cell>
          <cell r="O3">
            <v>23438</v>
          </cell>
          <cell r="P3">
            <v>22615</v>
          </cell>
          <cell r="Q3">
            <v>24542</v>
          </cell>
          <cell r="R3">
            <v>22644</v>
          </cell>
          <cell r="S3">
            <v>24574</v>
          </cell>
          <cell r="T3">
            <v>29505</v>
          </cell>
          <cell r="U3">
            <v>34213</v>
          </cell>
          <cell r="V3">
            <v>33740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1560</v>
          </cell>
          <cell r="D5">
            <v>120</v>
          </cell>
          <cell r="E5">
            <v>470</v>
          </cell>
          <cell r="F5">
            <v>210</v>
          </cell>
          <cell r="G5">
            <v>180</v>
          </cell>
          <cell r="H5">
            <v>220</v>
          </cell>
          <cell r="I5">
            <v>240</v>
          </cell>
          <cell r="J5">
            <v>250</v>
          </cell>
          <cell r="K5">
            <v>260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1300</v>
          </cell>
          <cell r="R5">
            <v>1100</v>
          </cell>
          <cell r="S5">
            <v>1810</v>
          </cell>
          <cell r="T5">
            <v>2000</v>
          </cell>
          <cell r="U5">
            <v>3350</v>
          </cell>
          <cell r="V5">
            <v>3240</v>
          </cell>
        </row>
        <row r="6">
          <cell r="B6" t="str">
            <v>Russia</v>
          </cell>
          <cell r="C6">
            <v>1920</v>
          </cell>
          <cell r="D6">
            <v>2510</v>
          </cell>
          <cell r="E6">
            <v>2910</v>
          </cell>
          <cell r="F6">
            <v>2910</v>
          </cell>
          <cell r="G6">
            <v>3140</v>
          </cell>
          <cell r="H6">
            <v>3340</v>
          </cell>
          <cell r="I6">
            <v>3280</v>
          </cell>
          <cell r="J6">
            <v>3410</v>
          </cell>
          <cell r="K6">
            <v>4560</v>
          </cell>
          <cell r="L6">
            <v>4600</v>
          </cell>
          <cell r="M6">
            <v>4700</v>
          </cell>
          <cell r="N6">
            <v>5200</v>
          </cell>
          <cell r="O6">
            <v>5125</v>
          </cell>
          <cell r="P6">
            <v>5329</v>
          </cell>
          <cell r="Q6">
            <v>5350</v>
          </cell>
          <cell r="R6">
            <v>5436</v>
          </cell>
          <cell r="S6">
            <v>5820</v>
          </cell>
          <cell r="T6">
            <v>7242</v>
          </cell>
          <cell r="U6">
            <v>7901</v>
          </cell>
          <cell r="V6">
            <v>8030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455</v>
          </cell>
          <cell r="D8">
            <v>210</v>
          </cell>
          <cell r="E8">
            <v>540</v>
          </cell>
          <cell r="F8">
            <v>590</v>
          </cell>
          <cell r="G8">
            <v>593</v>
          </cell>
          <cell r="H8">
            <v>440</v>
          </cell>
          <cell r="I8">
            <v>580</v>
          </cell>
          <cell r="J8">
            <v>590</v>
          </cell>
          <cell r="K8">
            <v>520</v>
          </cell>
          <cell r="L8">
            <v>389</v>
          </cell>
          <cell r="M8">
            <v>448</v>
          </cell>
          <cell r="N8">
            <v>380</v>
          </cell>
          <cell r="O8">
            <v>555</v>
          </cell>
          <cell r="P8">
            <v>498</v>
          </cell>
          <cell r="Q8">
            <v>566</v>
          </cell>
          <cell r="R8">
            <v>551</v>
          </cell>
          <cell r="S8">
            <v>600</v>
          </cell>
          <cell r="T8">
            <v>600</v>
          </cell>
          <cell r="U8">
            <v>560</v>
          </cell>
          <cell r="V8">
            <v>470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412</v>
          </cell>
          <cell r="D10">
            <v>340</v>
          </cell>
          <cell r="E10">
            <v>361</v>
          </cell>
          <cell r="F10">
            <v>410</v>
          </cell>
          <cell r="G10">
            <v>440</v>
          </cell>
          <cell r="H10">
            <v>411</v>
          </cell>
          <cell r="I10">
            <v>376</v>
          </cell>
          <cell r="J10">
            <v>362</v>
          </cell>
          <cell r="K10">
            <v>302</v>
          </cell>
          <cell r="L10">
            <v>11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4539</v>
          </cell>
          <cell r="D11">
            <v>4999</v>
          </cell>
          <cell r="E11">
            <v>5280</v>
          </cell>
          <cell r="F11">
            <v>5038</v>
          </cell>
          <cell r="G11">
            <v>6437</v>
          </cell>
          <cell r="H11">
            <v>6873</v>
          </cell>
          <cell r="I11">
            <v>6929</v>
          </cell>
          <cell r="J11">
            <v>7491</v>
          </cell>
          <cell r="K11">
            <v>7399</v>
          </cell>
          <cell r="L11">
            <v>8099</v>
          </cell>
          <cell r="M11">
            <v>9350</v>
          </cell>
          <cell r="N11">
            <v>10368</v>
          </cell>
          <cell r="O11">
            <v>11582</v>
          </cell>
          <cell r="P11">
            <v>14458</v>
          </cell>
          <cell r="Q11">
            <v>14551</v>
          </cell>
          <cell r="R11">
            <v>14546</v>
          </cell>
          <cell r="S11">
            <v>16013</v>
          </cell>
          <cell r="T11">
            <v>19401</v>
          </cell>
          <cell r="U11">
            <v>25745</v>
          </cell>
          <cell r="V11">
            <v>28522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5589</v>
          </cell>
          <cell r="D14">
            <v>3672</v>
          </cell>
          <cell r="E14">
            <v>4741</v>
          </cell>
          <cell r="F14">
            <v>5473</v>
          </cell>
          <cell r="G14">
            <v>6345</v>
          </cell>
          <cell r="H14">
            <v>6065</v>
          </cell>
          <cell r="I14">
            <v>6167</v>
          </cell>
          <cell r="J14">
            <v>6265</v>
          </cell>
          <cell r="K14">
            <v>6012</v>
          </cell>
          <cell r="L14">
            <v>4147</v>
          </cell>
          <cell r="M14">
            <v>5368</v>
          </cell>
          <cell r="N14">
            <v>5854</v>
          </cell>
          <cell r="O14">
            <v>5586</v>
          </cell>
          <cell r="P14">
            <v>6100</v>
          </cell>
          <cell r="Q14">
            <v>5979</v>
          </cell>
          <cell r="R14">
            <v>5499</v>
          </cell>
          <cell r="S14">
            <v>5306</v>
          </cell>
          <cell r="T14">
            <v>6011</v>
          </cell>
          <cell r="U14">
            <v>5972</v>
          </cell>
          <cell r="V14">
            <v>5974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1126</v>
          </cell>
          <cell r="D18">
            <v>0</v>
          </cell>
          <cell r="E18">
            <v>179</v>
          </cell>
          <cell r="F18">
            <v>504</v>
          </cell>
          <cell r="G18">
            <v>1091</v>
          </cell>
          <cell r="H18">
            <v>591</v>
          </cell>
          <cell r="I18">
            <v>446</v>
          </cell>
          <cell r="J18">
            <v>911</v>
          </cell>
          <cell r="K18">
            <v>704</v>
          </cell>
          <cell r="L18">
            <v>342</v>
          </cell>
          <cell r="M18">
            <v>600</v>
          </cell>
          <cell r="N18">
            <v>702</v>
          </cell>
          <cell r="O18">
            <v>842</v>
          </cell>
          <cell r="P18">
            <v>1250</v>
          </cell>
          <cell r="Q18">
            <v>1550</v>
          </cell>
          <cell r="R18">
            <v>1502</v>
          </cell>
          <cell r="S18">
            <v>1399</v>
          </cell>
          <cell r="T18">
            <v>1608</v>
          </cell>
          <cell r="U18">
            <v>1670</v>
          </cell>
          <cell r="V18">
            <v>1440</v>
          </cell>
        </row>
        <row r="19">
          <cell r="B19" t="str">
            <v>Indonesia</v>
          </cell>
          <cell r="C19">
            <v>1736</v>
          </cell>
          <cell r="D19">
            <v>1487</v>
          </cell>
          <cell r="E19">
            <v>1446</v>
          </cell>
          <cell r="F19">
            <v>1171</v>
          </cell>
          <cell r="G19">
            <v>1436</v>
          </cell>
          <cell r="H19">
            <v>1268</v>
          </cell>
          <cell r="I19">
            <v>1200</v>
          </cell>
          <cell r="J19">
            <v>1321</v>
          </cell>
          <cell r="K19">
            <v>1209</v>
          </cell>
          <cell r="L19">
            <v>1119</v>
          </cell>
          <cell r="M19">
            <v>1274</v>
          </cell>
          <cell r="N19">
            <v>1228</v>
          </cell>
          <cell r="O19">
            <v>524</v>
          </cell>
          <cell r="P19">
            <v>757</v>
          </cell>
          <cell r="Q19">
            <v>155</v>
          </cell>
          <cell r="R19">
            <v>53</v>
          </cell>
          <cell r="S19">
            <v>0</v>
          </cell>
          <cell r="T19">
            <v>22</v>
          </cell>
          <cell r="U19">
            <v>237</v>
          </cell>
          <cell r="V19">
            <v>120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2110</v>
          </cell>
          <cell r="D21">
            <v>2370</v>
          </cell>
          <cell r="E21">
            <v>2530</v>
          </cell>
          <cell r="F21">
            <v>2870</v>
          </cell>
          <cell r="G21">
            <v>3020</v>
          </cell>
          <cell r="H21">
            <v>2900</v>
          </cell>
          <cell r="I21">
            <v>3100</v>
          </cell>
          <cell r="J21">
            <v>2786</v>
          </cell>
          <cell r="K21">
            <v>2643</v>
          </cell>
          <cell r="L21">
            <v>3051</v>
          </cell>
          <cell r="M21">
            <v>2965</v>
          </cell>
          <cell r="N21">
            <v>2932</v>
          </cell>
          <cell r="O21">
            <v>3068</v>
          </cell>
          <cell r="P21">
            <v>3432</v>
          </cell>
          <cell r="Q21">
            <v>2882</v>
          </cell>
          <cell r="R21">
            <v>2451</v>
          </cell>
          <cell r="S21">
            <v>2618</v>
          </cell>
          <cell r="T21">
            <v>4667</v>
          </cell>
          <cell r="U21">
            <v>5753</v>
          </cell>
          <cell r="V21">
            <v>4426</v>
          </cell>
        </row>
        <row r="22">
          <cell r="B22" t="str">
            <v>Saudi Arabia</v>
          </cell>
          <cell r="C22">
            <v>3059</v>
          </cell>
          <cell r="D22">
            <v>2877</v>
          </cell>
          <cell r="E22">
            <v>3280</v>
          </cell>
          <cell r="F22">
            <v>3285</v>
          </cell>
          <cell r="G22">
            <v>3406</v>
          </cell>
          <cell r="H22">
            <v>3626</v>
          </cell>
          <cell r="I22">
            <v>3581</v>
          </cell>
          <cell r="J22">
            <v>4101</v>
          </cell>
          <cell r="K22">
            <v>4530</v>
          </cell>
          <cell r="L22">
            <v>4623</v>
          </cell>
          <cell r="M22">
            <v>4937</v>
          </cell>
          <cell r="N22">
            <v>5153</v>
          </cell>
          <cell r="O22">
            <v>4976</v>
          </cell>
          <cell r="P22">
            <v>5298</v>
          </cell>
          <cell r="Q22">
            <v>5508</v>
          </cell>
          <cell r="R22">
            <v>4841</v>
          </cell>
          <cell r="S22">
            <v>5119</v>
          </cell>
          <cell r="T22">
            <v>4812</v>
          </cell>
          <cell r="U22">
            <v>4989</v>
          </cell>
          <cell r="V22">
            <v>5780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325</v>
          </cell>
          <cell r="D27">
            <v>1370</v>
          </cell>
          <cell r="E27">
            <v>1020</v>
          </cell>
          <cell r="F27">
            <v>1950</v>
          </cell>
          <cell r="G27">
            <v>690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1526</v>
          </cell>
          <cell r="D28">
            <v>1556</v>
          </cell>
          <cell r="E28">
            <v>1702</v>
          </cell>
          <cell r="F28">
            <v>1542</v>
          </cell>
          <cell r="G28">
            <v>1633</v>
          </cell>
          <cell r="H28">
            <v>1781</v>
          </cell>
          <cell r="I28">
            <v>1754</v>
          </cell>
          <cell r="J28">
            <v>1736</v>
          </cell>
          <cell r="K28">
            <v>1178</v>
          </cell>
          <cell r="L28">
            <v>1340</v>
          </cell>
          <cell r="M28">
            <v>1120</v>
          </cell>
          <cell r="N28">
            <v>1414</v>
          </cell>
          <cell r="O28">
            <v>1493</v>
          </cell>
          <cell r="P28">
            <v>1295</v>
          </cell>
          <cell r="Q28">
            <v>1612</v>
          </cell>
          <cell r="R28">
            <v>1125</v>
          </cell>
          <cell r="S28">
            <v>702</v>
          </cell>
          <cell r="T28">
            <v>925</v>
          </cell>
          <cell r="U28">
            <v>835</v>
          </cell>
          <cell r="V28">
            <v>661</v>
          </cell>
        </row>
        <row r="29">
          <cell r="B29" t="str">
            <v>Malaysia</v>
          </cell>
          <cell r="C29">
            <v>1240</v>
          </cell>
          <cell r="D29">
            <v>1024</v>
          </cell>
          <cell r="E29">
            <v>1060</v>
          </cell>
          <cell r="F29">
            <v>1600</v>
          </cell>
          <cell r="G29">
            <v>1710</v>
          </cell>
          <cell r="H29">
            <v>1350</v>
          </cell>
          <cell r="I29">
            <v>1277</v>
          </cell>
          <cell r="J29">
            <v>1872</v>
          </cell>
          <cell r="K29">
            <v>1958</v>
          </cell>
          <cell r="L29">
            <v>2388</v>
          </cell>
          <cell r="M29">
            <v>2390</v>
          </cell>
          <cell r="N29">
            <v>2877</v>
          </cell>
          <cell r="O29">
            <v>2329</v>
          </cell>
          <cell r="P29">
            <v>1399</v>
          </cell>
          <cell r="Q29">
            <v>1007</v>
          </cell>
          <cell r="R29">
            <v>957</v>
          </cell>
          <cell r="S29">
            <v>656</v>
          </cell>
          <cell r="T29">
            <v>570</v>
          </cell>
          <cell r="U29">
            <v>743</v>
          </cell>
          <cell r="V29">
            <v>595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125</v>
          </cell>
          <cell r="D31">
            <v>111</v>
          </cell>
          <cell r="E31">
            <v>112</v>
          </cell>
          <cell r="F31">
            <v>106</v>
          </cell>
          <cell r="G31">
            <v>121</v>
          </cell>
          <cell r="H31">
            <v>114</v>
          </cell>
          <cell r="I31">
            <v>124</v>
          </cell>
          <cell r="J31">
            <v>131</v>
          </cell>
          <cell r="K31">
            <v>125</v>
          </cell>
          <cell r="L31">
            <v>96</v>
          </cell>
          <cell r="M31">
            <v>123</v>
          </cell>
          <cell r="N31">
            <v>117</v>
          </cell>
          <cell r="O31">
            <v>105</v>
          </cell>
          <cell r="P31">
            <v>113</v>
          </cell>
          <cell r="Q31">
            <v>105</v>
          </cell>
          <cell r="R31">
            <v>109</v>
          </cell>
          <cell r="S31">
            <v>102</v>
          </cell>
          <cell r="T31">
            <v>103</v>
          </cell>
          <cell r="U31">
            <v>109</v>
          </cell>
          <cell r="V31">
            <v>110</v>
          </cell>
        </row>
      </sheetData>
      <sheetData sheetId="11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39</v>
          </cell>
          <cell r="H2">
            <v>14</v>
          </cell>
          <cell r="I2">
            <v>14</v>
          </cell>
          <cell r="J2">
            <v>10</v>
          </cell>
          <cell r="K2">
            <v>12</v>
          </cell>
          <cell r="L2">
            <v>5</v>
          </cell>
          <cell r="M2">
            <v>213</v>
          </cell>
          <cell r="N2">
            <v>151</v>
          </cell>
          <cell r="O2">
            <v>112</v>
          </cell>
          <cell r="P2">
            <v>224</v>
          </cell>
          <cell r="Q2">
            <v>60</v>
          </cell>
          <cell r="R2">
            <v>41</v>
          </cell>
          <cell r="S2">
            <v>1</v>
          </cell>
          <cell r="T2">
            <v>15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29</v>
          </cell>
          <cell r="H3">
            <v>24</v>
          </cell>
          <cell r="I3">
            <v>38</v>
          </cell>
          <cell r="J3">
            <v>50</v>
          </cell>
          <cell r="K3">
            <v>29</v>
          </cell>
          <cell r="L3">
            <v>17</v>
          </cell>
          <cell r="M3">
            <v>69</v>
          </cell>
          <cell r="N3">
            <v>70</v>
          </cell>
          <cell r="O3">
            <v>126</v>
          </cell>
          <cell r="P3">
            <v>117</v>
          </cell>
          <cell r="Q3">
            <v>167</v>
          </cell>
          <cell r="R3">
            <v>132</v>
          </cell>
          <cell r="S3">
            <v>262</v>
          </cell>
          <cell r="T3">
            <v>500</v>
          </cell>
          <cell r="U3">
            <v>658</v>
          </cell>
          <cell r="V3">
            <v>861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</v>
          </cell>
          <cell r="H4">
            <v>1</v>
          </cell>
          <cell r="I4">
            <v>3</v>
          </cell>
          <cell r="J4">
            <v>1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24</v>
          </cell>
          <cell r="H5">
            <v>16</v>
          </cell>
          <cell r="I5">
            <v>12</v>
          </cell>
          <cell r="J5">
            <v>8</v>
          </cell>
          <cell r="K5">
            <v>28</v>
          </cell>
          <cell r="L5">
            <v>36</v>
          </cell>
          <cell r="M5">
            <v>9</v>
          </cell>
          <cell r="N5">
            <v>14</v>
          </cell>
          <cell r="O5">
            <v>8</v>
          </cell>
          <cell r="P5">
            <v>5</v>
          </cell>
          <cell r="Q5">
            <v>4</v>
          </cell>
          <cell r="R5">
            <v>21</v>
          </cell>
          <cell r="S5">
            <v>178</v>
          </cell>
          <cell r="T5">
            <v>640</v>
          </cell>
          <cell r="U5">
            <v>554</v>
          </cell>
          <cell r="V5">
            <v>647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1316</v>
          </cell>
          <cell r="H6">
            <v>1281</v>
          </cell>
          <cell r="I6">
            <v>1223</v>
          </cell>
          <cell r="J6">
            <v>1513</v>
          </cell>
          <cell r="K6">
            <v>2482</v>
          </cell>
          <cell r="L6">
            <v>1675</v>
          </cell>
          <cell r="M6">
            <v>1915</v>
          </cell>
          <cell r="N6">
            <v>2144</v>
          </cell>
          <cell r="O6">
            <v>2132</v>
          </cell>
          <cell r="P6">
            <v>2062</v>
          </cell>
          <cell r="Q6">
            <v>2192</v>
          </cell>
          <cell r="R6">
            <v>2207</v>
          </cell>
          <cell r="S6">
            <v>2289</v>
          </cell>
          <cell r="T6">
            <v>2848</v>
          </cell>
          <cell r="U6">
            <v>3637</v>
          </cell>
          <cell r="V6">
            <v>3933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42</v>
          </cell>
          <cell r="O7">
            <v>70</v>
          </cell>
          <cell r="P7">
            <v>66</v>
          </cell>
          <cell r="Q7">
            <v>79</v>
          </cell>
          <cell r="R7">
            <v>18</v>
          </cell>
          <cell r="S7">
            <v>12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118</v>
          </cell>
          <cell r="H8">
            <v>124</v>
          </cell>
          <cell r="I8">
            <v>141</v>
          </cell>
          <cell r="J8">
            <v>147</v>
          </cell>
          <cell r="K8">
            <v>72</v>
          </cell>
          <cell r="L8">
            <v>3</v>
          </cell>
          <cell r="M8">
            <v>15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37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137</v>
          </cell>
          <cell r="L11">
            <v>0</v>
          </cell>
          <cell r="M11">
            <v>0</v>
          </cell>
          <cell r="N11">
            <v>30</v>
          </cell>
          <cell r="O11">
            <v>0</v>
          </cell>
          <cell r="P11">
            <v>32</v>
          </cell>
          <cell r="Q11">
            <v>0</v>
          </cell>
          <cell r="R11">
            <v>0</v>
          </cell>
          <cell r="S11">
            <v>34</v>
          </cell>
          <cell r="T11">
            <v>6</v>
          </cell>
          <cell r="U11">
            <v>372</v>
          </cell>
          <cell r="V11">
            <v>325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55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34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3</v>
          </cell>
          <cell r="H16">
            <v>4</v>
          </cell>
          <cell r="I16">
            <v>7</v>
          </cell>
          <cell r="J16">
            <v>9</v>
          </cell>
          <cell r="K16">
            <v>9</v>
          </cell>
          <cell r="L16">
            <v>3</v>
          </cell>
          <cell r="M16">
            <v>15</v>
          </cell>
          <cell r="N16">
            <v>3</v>
          </cell>
          <cell r="O16">
            <v>6</v>
          </cell>
          <cell r="P16">
            <v>3</v>
          </cell>
          <cell r="Q16">
            <v>13</v>
          </cell>
          <cell r="R16">
            <v>16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1</v>
          </cell>
          <cell r="H17">
            <v>2</v>
          </cell>
          <cell r="I17">
            <v>2</v>
          </cell>
          <cell r="J17">
            <v>4</v>
          </cell>
          <cell r="K17">
            <v>3</v>
          </cell>
          <cell r="L17">
            <v>0</v>
          </cell>
          <cell r="M17">
            <v>2</v>
          </cell>
          <cell r="N17">
            <v>2</v>
          </cell>
          <cell r="O17">
            <v>2</v>
          </cell>
          <cell r="P17">
            <v>2</v>
          </cell>
          <cell r="Q17">
            <v>4</v>
          </cell>
          <cell r="R17">
            <v>3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465</v>
          </cell>
          <cell r="H18">
            <v>531</v>
          </cell>
          <cell r="I18">
            <v>642</v>
          </cell>
          <cell r="J18">
            <v>7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13</v>
          </cell>
          <cell r="P18">
            <v>83</v>
          </cell>
          <cell r="Q18">
            <v>85</v>
          </cell>
          <cell r="R18">
            <v>0</v>
          </cell>
          <cell r="S18">
            <v>68</v>
          </cell>
          <cell r="T18">
            <v>0</v>
          </cell>
          <cell r="U18">
            <v>2</v>
          </cell>
          <cell r="V18">
            <v>1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</v>
          </cell>
          <cell r="N19">
            <v>0</v>
          </cell>
          <cell r="O19">
            <v>42</v>
          </cell>
          <cell r="P19">
            <v>0</v>
          </cell>
          <cell r="Q19">
            <v>21</v>
          </cell>
          <cell r="R19">
            <v>1</v>
          </cell>
          <cell r="S19">
            <v>0</v>
          </cell>
          <cell r="T19">
            <v>1</v>
          </cell>
          <cell r="U19">
            <v>2</v>
          </cell>
          <cell r="V19">
            <v>1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0</v>
          </cell>
          <cell r="J22">
            <v>0</v>
          </cell>
          <cell r="K22">
            <v>0</v>
          </cell>
          <cell r="L22">
            <v>2</v>
          </cell>
          <cell r="M22">
            <v>42</v>
          </cell>
          <cell r="N22">
            <v>4</v>
          </cell>
          <cell r="O22">
            <v>39</v>
          </cell>
          <cell r="P22">
            <v>33</v>
          </cell>
          <cell r="Q22">
            <v>66</v>
          </cell>
          <cell r="R22">
            <v>10</v>
          </cell>
          <cell r="S22">
            <v>17</v>
          </cell>
          <cell r="T22">
            <v>3</v>
          </cell>
          <cell r="U22">
            <v>0</v>
          </cell>
          <cell r="V22">
            <v>28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4</v>
          </cell>
          <cell r="H24">
            <v>1</v>
          </cell>
          <cell r="I24">
            <v>12</v>
          </cell>
          <cell r="J24">
            <v>1</v>
          </cell>
          <cell r="K24">
            <v>0</v>
          </cell>
          <cell r="L24">
            <v>0</v>
          </cell>
          <cell r="M24">
            <v>11</v>
          </cell>
          <cell r="N24">
            <v>4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113</v>
          </cell>
          <cell r="U24">
            <v>203</v>
          </cell>
          <cell r="V24">
            <v>226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15</v>
          </cell>
          <cell r="H26">
            <v>61</v>
          </cell>
          <cell r="I26">
            <v>22</v>
          </cell>
          <cell r="J26">
            <v>0</v>
          </cell>
          <cell r="K26">
            <v>93</v>
          </cell>
          <cell r="L26">
            <v>111</v>
          </cell>
          <cell r="M26">
            <v>0</v>
          </cell>
          <cell r="N26">
            <v>1</v>
          </cell>
          <cell r="O26">
            <v>0</v>
          </cell>
          <cell r="P26">
            <v>8</v>
          </cell>
          <cell r="Q26">
            <v>8</v>
          </cell>
          <cell r="R26">
            <v>13</v>
          </cell>
          <cell r="S26">
            <v>0</v>
          </cell>
          <cell r="T26">
            <v>2</v>
          </cell>
          <cell r="U26">
            <v>0</v>
          </cell>
          <cell r="V26">
            <v>65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718</v>
          </cell>
          <cell r="H27">
            <v>21</v>
          </cell>
          <cell r="I27">
            <v>0</v>
          </cell>
          <cell r="J27">
            <v>2</v>
          </cell>
          <cell r="K27">
            <v>81</v>
          </cell>
          <cell r="L27">
            <v>0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1</v>
          </cell>
          <cell r="H28">
            <v>2</v>
          </cell>
          <cell r="I28">
            <v>1</v>
          </cell>
          <cell r="J28">
            <v>1</v>
          </cell>
          <cell r="K28">
            <v>2</v>
          </cell>
          <cell r="L28">
            <v>1</v>
          </cell>
          <cell r="M28">
            <v>0</v>
          </cell>
          <cell r="N28">
            <v>0</v>
          </cell>
          <cell r="O28">
            <v>1</v>
          </cell>
          <cell r="P28">
            <v>1</v>
          </cell>
          <cell r="Q28">
            <v>45</v>
          </cell>
          <cell r="R28">
            <v>63</v>
          </cell>
          <cell r="S28">
            <v>32</v>
          </cell>
          <cell r="T28">
            <v>51</v>
          </cell>
          <cell r="U28">
            <v>37</v>
          </cell>
          <cell r="V28">
            <v>38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372</v>
          </cell>
          <cell r="H29">
            <v>71</v>
          </cell>
          <cell r="I29">
            <v>200</v>
          </cell>
          <cell r="J29">
            <v>321</v>
          </cell>
          <cell r="K29">
            <v>322</v>
          </cell>
          <cell r="L29">
            <v>255</v>
          </cell>
          <cell r="M29">
            <v>473</v>
          </cell>
          <cell r="N29">
            <v>570</v>
          </cell>
          <cell r="O29">
            <v>861</v>
          </cell>
          <cell r="P29">
            <v>479</v>
          </cell>
          <cell r="Q29">
            <v>703</v>
          </cell>
          <cell r="R29">
            <v>391</v>
          </cell>
          <cell r="S29">
            <v>522</v>
          </cell>
          <cell r="T29">
            <v>570</v>
          </cell>
          <cell r="U29">
            <v>717</v>
          </cell>
          <cell r="V29">
            <v>573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5</v>
          </cell>
          <cell r="H31">
            <v>3</v>
          </cell>
          <cell r="I31">
            <v>8</v>
          </cell>
          <cell r="J31">
            <v>13</v>
          </cell>
          <cell r="K31">
            <v>12</v>
          </cell>
          <cell r="L31">
            <v>6</v>
          </cell>
          <cell r="M31">
            <v>13</v>
          </cell>
          <cell r="N31">
            <v>10</v>
          </cell>
          <cell r="O31">
            <v>2</v>
          </cell>
          <cell r="P31">
            <v>3</v>
          </cell>
          <cell r="Q31">
            <v>2</v>
          </cell>
          <cell r="R31">
            <v>3</v>
          </cell>
          <cell r="S31">
            <v>3</v>
          </cell>
          <cell r="T31">
            <v>2</v>
          </cell>
          <cell r="U31">
            <v>2</v>
          </cell>
          <cell r="V31">
            <v>2</v>
          </cell>
        </row>
      </sheetData>
      <sheetData sheetId="12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1545</v>
          </cell>
          <cell r="H2">
            <v>748</v>
          </cell>
          <cell r="I2">
            <v>314</v>
          </cell>
          <cell r="J2">
            <v>327</v>
          </cell>
          <cell r="K2">
            <v>600</v>
          </cell>
          <cell r="L2">
            <v>1779</v>
          </cell>
          <cell r="M2">
            <v>1379</v>
          </cell>
          <cell r="N2">
            <v>1383</v>
          </cell>
          <cell r="O2">
            <v>1071</v>
          </cell>
          <cell r="P2">
            <v>606</v>
          </cell>
          <cell r="Q2">
            <v>405</v>
          </cell>
          <cell r="R2">
            <v>182</v>
          </cell>
          <cell r="S2">
            <v>67</v>
          </cell>
          <cell r="T2">
            <v>20</v>
          </cell>
          <cell r="U2">
            <v>108</v>
          </cell>
          <cell r="V2">
            <v>1365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62</v>
          </cell>
          <cell r="H3">
            <v>19</v>
          </cell>
          <cell r="I3">
            <v>0</v>
          </cell>
          <cell r="J3">
            <v>0</v>
          </cell>
          <cell r="K3">
            <v>0</v>
          </cell>
          <cell r="L3">
            <v>1</v>
          </cell>
          <cell r="M3">
            <v>39</v>
          </cell>
          <cell r="N3">
            <v>422</v>
          </cell>
          <cell r="O3">
            <v>1069</v>
          </cell>
          <cell r="P3">
            <v>671</v>
          </cell>
          <cell r="Q3">
            <v>178</v>
          </cell>
          <cell r="R3">
            <v>38</v>
          </cell>
          <cell r="S3">
            <v>22</v>
          </cell>
          <cell r="T3">
            <v>90</v>
          </cell>
          <cell r="U3">
            <v>53</v>
          </cell>
          <cell r="V3">
            <v>58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</v>
          </cell>
          <cell r="H4">
            <v>24</v>
          </cell>
          <cell r="I4">
            <v>0</v>
          </cell>
          <cell r="J4">
            <v>164</v>
          </cell>
          <cell r="K4">
            <v>76</v>
          </cell>
          <cell r="L4">
            <v>1</v>
          </cell>
          <cell r="M4">
            <v>226</v>
          </cell>
          <cell r="N4">
            <v>242</v>
          </cell>
          <cell r="O4">
            <v>84</v>
          </cell>
          <cell r="P4">
            <v>63</v>
          </cell>
          <cell r="Q4">
            <v>124</v>
          </cell>
          <cell r="R4">
            <v>29</v>
          </cell>
          <cell r="S4">
            <v>25</v>
          </cell>
          <cell r="T4">
            <v>9</v>
          </cell>
          <cell r="U4">
            <v>22</v>
          </cell>
          <cell r="V4">
            <v>19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2640</v>
          </cell>
          <cell r="H5">
            <v>2483</v>
          </cell>
          <cell r="I5">
            <v>2772</v>
          </cell>
          <cell r="J5">
            <v>2531</v>
          </cell>
          <cell r="K5">
            <v>2555</v>
          </cell>
          <cell r="L5">
            <v>1016</v>
          </cell>
          <cell r="M5">
            <v>1643</v>
          </cell>
          <cell r="N5">
            <v>1852</v>
          </cell>
          <cell r="O5">
            <v>2762</v>
          </cell>
          <cell r="P5">
            <v>2364</v>
          </cell>
          <cell r="Q5">
            <v>2392</v>
          </cell>
          <cell r="R5">
            <v>1866</v>
          </cell>
          <cell r="S5">
            <v>1598</v>
          </cell>
          <cell r="T5">
            <v>1789</v>
          </cell>
          <cell r="U5">
            <v>1752</v>
          </cell>
          <cell r="V5">
            <v>1762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854</v>
          </cell>
          <cell r="H7">
            <v>733</v>
          </cell>
          <cell r="I7">
            <v>469</v>
          </cell>
          <cell r="J7">
            <v>345</v>
          </cell>
          <cell r="K7">
            <v>365</v>
          </cell>
          <cell r="L7">
            <v>323</v>
          </cell>
          <cell r="M7">
            <v>676</v>
          </cell>
          <cell r="N7">
            <v>442</v>
          </cell>
          <cell r="O7">
            <v>439</v>
          </cell>
          <cell r="P7">
            <v>644</v>
          </cell>
          <cell r="Q7">
            <v>636</v>
          </cell>
          <cell r="R7">
            <v>346</v>
          </cell>
          <cell r="S7">
            <v>383</v>
          </cell>
          <cell r="T7">
            <v>417</v>
          </cell>
          <cell r="U7">
            <v>449</v>
          </cell>
          <cell r="V7">
            <v>406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100</v>
          </cell>
          <cell r="H8">
            <v>69</v>
          </cell>
          <cell r="I8">
            <v>102</v>
          </cell>
          <cell r="J8">
            <v>173</v>
          </cell>
          <cell r="K8">
            <v>28</v>
          </cell>
          <cell r="L8">
            <v>248</v>
          </cell>
          <cell r="M8">
            <v>425</v>
          </cell>
          <cell r="N8">
            <v>232</v>
          </cell>
          <cell r="O8">
            <v>127</v>
          </cell>
          <cell r="P8">
            <v>335</v>
          </cell>
          <cell r="Q8">
            <v>537</v>
          </cell>
          <cell r="R8">
            <v>640</v>
          </cell>
          <cell r="S8">
            <v>590</v>
          </cell>
          <cell r="T8">
            <v>951</v>
          </cell>
          <cell r="U8">
            <v>791</v>
          </cell>
          <cell r="V8">
            <v>767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19</v>
          </cell>
          <cell r="H9">
            <v>69</v>
          </cell>
          <cell r="I9">
            <v>44</v>
          </cell>
          <cell r="J9">
            <v>126</v>
          </cell>
          <cell r="K9">
            <v>88</v>
          </cell>
          <cell r="L9">
            <v>21</v>
          </cell>
          <cell r="M9">
            <v>14</v>
          </cell>
          <cell r="N9">
            <v>0</v>
          </cell>
          <cell r="O9">
            <v>5</v>
          </cell>
          <cell r="P9">
            <v>29</v>
          </cell>
          <cell r="Q9">
            <v>46</v>
          </cell>
          <cell r="R9">
            <v>47</v>
          </cell>
          <cell r="S9">
            <v>77</v>
          </cell>
          <cell r="T9">
            <v>250</v>
          </cell>
          <cell r="U9">
            <v>182</v>
          </cell>
          <cell r="V9">
            <v>398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61</v>
          </cell>
          <cell r="J11">
            <v>61</v>
          </cell>
          <cell r="K11">
            <v>138</v>
          </cell>
          <cell r="L11">
            <v>39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164</v>
          </cell>
          <cell r="H12">
            <v>399</v>
          </cell>
          <cell r="I12">
            <v>438</v>
          </cell>
          <cell r="J12">
            <v>432</v>
          </cell>
          <cell r="K12">
            <v>362</v>
          </cell>
          <cell r="L12">
            <v>147</v>
          </cell>
          <cell r="M12">
            <v>241</v>
          </cell>
          <cell r="N12">
            <v>499</v>
          </cell>
          <cell r="O12">
            <v>509</v>
          </cell>
          <cell r="P12">
            <v>652</v>
          </cell>
          <cell r="Q12">
            <v>663</v>
          </cell>
          <cell r="R12">
            <v>1042</v>
          </cell>
          <cell r="S12">
            <v>1122</v>
          </cell>
          <cell r="T12">
            <v>1123</v>
          </cell>
          <cell r="U12">
            <v>1236</v>
          </cell>
          <cell r="V12">
            <v>1014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522</v>
          </cell>
          <cell r="H13">
            <v>528</v>
          </cell>
          <cell r="I13">
            <v>536</v>
          </cell>
          <cell r="J13">
            <v>537</v>
          </cell>
          <cell r="K13">
            <v>530</v>
          </cell>
          <cell r="L13">
            <v>128</v>
          </cell>
          <cell r="M13">
            <v>346</v>
          </cell>
          <cell r="N13">
            <v>326</v>
          </cell>
          <cell r="O13">
            <v>260</v>
          </cell>
          <cell r="P13">
            <v>61</v>
          </cell>
          <cell r="Q13">
            <v>39</v>
          </cell>
          <cell r="R13">
            <v>11</v>
          </cell>
          <cell r="S13">
            <v>45</v>
          </cell>
          <cell r="T13">
            <v>2</v>
          </cell>
          <cell r="U13">
            <v>2</v>
          </cell>
          <cell r="V13">
            <v>3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185</v>
          </cell>
          <cell r="H14">
            <v>0</v>
          </cell>
          <cell r="I14">
            <v>290</v>
          </cell>
          <cell r="J14">
            <v>172</v>
          </cell>
          <cell r="K14">
            <v>5</v>
          </cell>
          <cell r="L14">
            <v>26</v>
          </cell>
          <cell r="M14">
            <v>0</v>
          </cell>
          <cell r="N14">
            <v>130</v>
          </cell>
          <cell r="O14">
            <v>185</v>
          </cell>
          <cell r="P14">
            <v>109</v>
          </cell>
          <cell r="Q14">
            <v>159</v>
          </cell>
          <cell r="R14">
            <v>203</v>
          </cell>
          <cell r="S14">
            <v>549</v>
          </cell>
          <cell r="T14">
            <v>577</v>
          </cell>
          <cell r="U14">
            <v>815</v>
          </cell>
          <cell r="V14">
            <v>466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135</v>
          </cell>
          <cell r="H16">
            <v>174</v>
          </cell>
          <cell r="I16">
            <v>208</v>
          </cell>
          <cell r="J16">
            <v>134</v>
          </cell>
          <cell r="K16">
            <v>78</v>
          </cell>
          <cell r="L16">
            <v>19</v>
          </cell>
          <cell r="M16">
            <v>47</v>
          </cell>
          <cell r="N16">
            <v>80</v>
          </cell>
          <cell r="O16">
            <v>34</v>
          </cell>
          <cell r="P16">
            <v>42</v>
          </cell>
          <cell r="Q16">
            <v>33</v>
          </cell>
          <cell r="R16">
            <v>74</v>
          </cell>
          <cell r="S16">
            <v>59</v>
          </cell>
          <cell r="T16">
            <v>198</v>
          </cell>
          <cell r="U16">
            <v>249</v>
          </cell>
          <cell r="V16">
            <v>361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525</v>
          </cell>
          <cell r="H17">
            <v>441</v>
          </cell>
          <cell r="I17">
            <v>582</v>
          </cell>
          <cell r="J17">
            <v>550</v>
          </cell>
          <cell r="K17">
            <v>564</v>
          </cell>
          <cell r="L17">
            <v>253</v>
          </cell>
          <cell r="M17">
            <v>578</v>
          </cell>
          <cell r="N17">
            <v>590</v>
          </cell>
          <cell r="O17">
            <v>441</v>
          </cell>
          <cell r="P17">
            <v>640</v>
          </cell>
          <cell r="Q17">
            <v>596</v>
          </cell>
          <cell r="R17">
            <v>734</v>
          </cell>
          <cell r="S17">
            <v>299</v>
          </cell>
          <cell r="T17">
            <v>426</v>
          </cell>
          <cell r="U17">
            <v>426</v>
          </cell>
          <cell r="V17">
            <v>434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196</v>
          </cell>
          <cell r="H18">
            <v>518</v>
          </cell>
          <cell r="I18">
            <v>609</v>
          </cell>
          <cell r="J18">
            <v>207</v>
          </cell>
          <cell r="K18">
            <v>286</v>
          </cell>
          <cell r="L18">
            <v>253</v>
          </cell>
          <cell r="M18">
            <v>417</v>
          </cell>
          <cell r="N18">
            <v>198</v>
          </cell>
          <cell r="O18">
            <v>160</v>
          </cell>
          <cell r="P18">
            <v>64</v>
          </cell>
          <cell r="Q18">
            <v>40</v>
          </cell>
          <cell r="R18">
            <v>5</v>
          </cell>
          <cell r="S18">
            <v>1</v>
          </cell>
          <cell r="T18">
            <v>0</v>
          </cell>
          <cell r="U18">
            <v>14</v>
          </cell>
          <cell r="V18">
            <v>15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128</v>
          </cell>
          <cell r="H19">
            <v>228</v>
          </cell>
          <cell r="I19">
            <v>276</v>
          </cell>
          <cell r="J19">
            <v>385</v>
          </cell>
          <cell r="K19">
            <v>290</v>
          </cell>
          <cell r="L19">
            <v>223</v>
          </cell>
          <cell r="M19">
            <v>156</v>
          </cell>
          <cell r="N19">
            <v>178</v>
          </cell>
          <cell r="O19">
            <v>350</v>
          </cell>
          <cell r="P19">
            <v>182</v>
          </cell>
          <cell r="Q19">
            <v>37</v>
          </cell>
          <cell r="R19">
            <v>34</v>
          </cell>
          <cell r="S19">
            <v>3</v>
          </cell>
          <cell r="T19">
            <v>59</v>
          </cell>
          <cell r="U19">
            <v>28</v>
          </cell>
          <cell r="V19">
            <v>30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31</v>
          </cell>
          <cell r="I21">
            <v>126</v>
          </cell>
          <cell r="J21">
            <v>126</v>
          </cell>
          <cell r="K21">
            <v>0</v>
          </cell>
          <cell r="L21">
            <v>148</v>
          </cell>
          <cell r="M21">
            <v>158</v>
          </cell>
          <cell r="N21">
            <v>172</v>
          </cell>
          <cell r="O21">
            <v>187</v>
          </cell>
          <cell r="P21">
            <v>86</v>
          </cell>
          <cell r="Q21">
            <v>67</v>
          </cell>
          <cell r="R21">
            <v>0</v>
          </cell>
          <cell r="S21">
            <v>32</v>
          </cell>
          <cell r="T21">
            <v>55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63</v>
          </cell>
          <cell r="J22">
            <v>0</v>
          </cell>
          <cell r="K22">
            <v>0</v>
          </cell>
          <cell r="L22">
            <v>0</v>
          </cell>
          <cell r="M22">
            <v>91</v>
          </cell>
          <cell r="N22">
            <v>0</v>
          </cell>
          <cell r="O22">
            <v>0</v>
          </cell>
          <cell r="P22">
            <v>80</v>
          </cell>
          <cell r="Q22">
            <v>126</v>
          </cell>
          <cell r="R22">
            <v>13</v>
          </cell>
          <cell r="S22">
            <v>1255</v>
          </cell>
          <cell r="T22">
            <v>1713</v>
          </cell>
          <cell r="U22">
            <v>1184</v>
          </cell>
          <cell r="V22">
            <v>3847.7271622015496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6</v>
          </cell>
          <cell r="I23">
            <v>2</v>
          </cell>
          <cell r="J23">
            <v>12</v>
          </cell>
          <cell r="K23">
            <v>41</v>
          </cell>
          <cell r="L23">
            <v>3</v>
          </cell>
          <cell r="M23">
            <v>0</v>
          </cell>
          <cell r="N23">
            <v>5</v>
          </cell>
          <cell r="O23">
            <v>69</v>
          </cell>
          <cell r="P23">
            <v>37</v>
          </cell>
          <cell r="Q23">
            <v>42</v>
          </cell>
          <cell r="R23">
            <v>29</v>
          </cell>
          <cell r="S23">
            <v>89</v>
          </cell>
          <cell r="T23">
            <v>425</v>
          </cell>
          <cell r="U23">
            <v>265</v>
          </cell>
          <cell r="V23">
            <v>171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81</v>
          </cell>
          <cell r="H24">
            <v>32</v>
          </cell>
          <cell r="I24">
            <v>85</v>
          </cell>
          <cell r="J24">
            <v>12</v>
          </cell>
          <cell r="K24">
            <v>1</v>
          </cell>
          <cell r="L24">
            <v>0</v>
          </cell>
          <cell r="M24">
            <v>23</v>
          </cell>
          <cell r="N24">
            <v>30</v>
          </cell>
          <cell r="O24">
            <v>18</v>
          </cell>
          <cell r="P24">
            <v>31</v>
          </cell>
          <cell r="Q24">
            <v>12</v>
          </cell>
          <cell r="R24">
            <v>37</v>
          </cell>
          <cell r="S24">
            <v>43</v>
          </cell>
          <cell r="T24">
            <v>125</v>
          </cell>
          <cell r="U24">
            <v>286</v>
          </cell>
          <cell r="V24">
            <v>343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1</v>
          </cell>
          <cell r="H25">
            <v>2</v>
          </cell>
          <cell r="I25">
            <v>1</v>
          </cell>
          <cell r="J25">
            <v>1</v>
          </cell>
          <cell r="K25">
            <v>0</v>
          </cell>
          <cell r="L25">
            <v>1</v>
          </cell>
          <cell r="M25">
            <v>79</v>
          </cell>
          <cell r="N25">
            <v>138</v>
          </cell>
          <cell r="O25">
            <v>194</v>
          </cell>
          <cell r="P25">
            <v>24</v>
          </cell>
          <cell r="Q25">
            <v>0</v>
          </cell>
          <cell r="R25">
            <v>15</v>
          </cell>
          <cell r="S25">
            <v>16</v>
          </cell>
          <cell r="T25">
            <v>1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10</v>
          </cell>
          <cell r="H26">
            <v>138</v>
          </cell>
          <cell r="I26">
            <v>246</v>
          </cell>
          <cell r="J26">
            <v>240</v>
          </cell>
          <cell r="K26">
            <v>339</v>
          </cell>
          <cell r="L26">
            <v>328</v>
          </cell>
          <cell r="M26">
            <v>370</v>
          </cell>
          <cell r="N26">
            <v>398</v>
          </cell>
          <cell r="O26">
            <v>414</v>
          </cell>
          <cell r="P26">
            <v>189</v>
          </cell>
          <cell r="Q26">
            <v>189</v>
          </cell>
          <cell r="R26">
            <v>82</v>
          </cell>
          <cell r="S26">
            <v>15</v>
          </cell>
          <cell r="T26">
            <v>60</v>
          </cell>
          <cell r="U26">
            <v>0</v>
          </cell>
          <cell r="V26">
            <v>85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2</v>
          </cell>
          <cell r="J27">
            <v>0</v>
          </cell>
          <cell r="K27">
            <v>101</v>
          </cell>
          <cell r="L27">
            <v>1</v>
          </cell>
          <cell r="M27">
            <v>51</v>
          </cell>
          <cell r="N27">
            <v>1</v>
          </cell>
          <cell r="O27">
            <v>1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1</v>
          </cell>
          <cell r="U27">
            <v>1</v>
          </cell>
          <cell r="V27">
            <v>1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521</v>
          </cell>
          <cell r="I28">
            <v>56</v>
          </cell>
          <cell r="J28">
            <v>76</v>
          </cell>
          <cell r="K28">
            <v>2</v>
          </cell>
          <cell r="L28">
            <v>0</v>
          </cell>
          <cell r="M28">
            <v>0</v>
          </cell>
          <cell r="N28">
            <v>0</v>
          </cell>
          <cell r="O28">
            <v>1</v>
          </cell>
          <cell r="P28">
            <v>0</v>
          </cell>
          <cell r="Q28">
            <v>1</v>
          </cell>
          <cell r="R28">
            <v>0</v>
          </cell>
          <cell r="S28">
            <v>0</v>
          </cell>
          <cell r="T28">
            <v>40</v>
          </cell>
          <cell r="U28">
            <v>3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20</v>
          </cell>
          <cell r="H29">
            <v>71</v>
          </cell>
          <cell r="I29">
            <v>0</v>
          </cell>
          <cell r="J29">
            <v>321</v>
          </cell>
          <cell r="K29">
            <v>276</v>
          </cell>
          <cell r="L29">
            <v>195</v>
          </cell>
          <cell r="M29">
            <v>185</v>
          </cell>
          <cell r="N29">
            <v>36</v>
          </cell>
          <cell r="O29">
            <v>14</v>
          </cell>
          <cell r="P29">
            <v>59</v>
          </cell>
          <cell r="Q29">
            <v>46</v>
          </cell>
          <cell r="R29">
            <v>54</v>
          </cell>
          <cell r="S29">
            <v>16</v>
          </cell>
          <cell r="T29">
            <v>35</v>
          </cell>
          <cell r="U29">
            <v>57</v>
          </cell>
          <cell r="V29">
            <v>84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17</v>
          </cell>
          <cell r="O31">
            <v>33</v>
          </cell>
          <cell r="P31">
            <v>37</v>
          </cell>
          <cell r="Q31">
            <v>30</v>
          </cell>
          <cell r="R31">
            <v>32</v>
          </cell>
          <cell r="S31">
            <v>30</v>
          </cell>
          <cell r="T31">
            <v>31</v>
          </cell>
          <cell r="U31">
            <v>27</v>
          </cell>
          <cell r="V31">
            <v>24</v>
          </cell>
        </row>
      </sheetData>
      <sheetData sheetId="13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9</v>
          </cell>
          <cell r="M2">
            <v>373</v>
          </cell>
          <cell r="N2">
            <v>25</v>
          </cell>
          <cell r="O2">
            <v>1</v>
          </cell>
          <cell r="P2">
            <v>0</v>
          </cell>
          <cell r="Q2">
            <v>1</v>
          </cell>
          <cell r="R2">
            <v>1</v>
          </cell>
          <cell r="S2">
            <v>1</v>
          </cell>
          <cell r="T2">
            <v>2230</v>
          </cell>
          <cell r="U2">
            <v>337</v>
          </cell>
          <cell r="V2">
            <v>3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2895</v>
          </cell>
          <cell r="D4">
            <v>6151</v>
          </cell>
          <cell r="E4">
            <v>6030</v>
          </cell>
          <cell r="F4">
            <v>5720</v>
          </cell>
          <cell r="G4">
            <v>6809</v>
          </cell>
          <cell r="H4">
            <v>7576</v>
          </cell>
          <cell r="I4">
            <v>7654</v>
          </cell>
          <cell r="J4">
            <v>6449</v>
          </cell>
          <cell r="K4">
            <v>5344</v>
          </cell>
          <cell r="L4">
            <v>9398</v>
          </cell>
          <cell r="M4">
            <v>6472</v>
          </cell>
          <cell r="N4">
            <v>5453</v>
          </cell>
          <cell r="O4">
            <v>8594</v>
          </cell>
          <cell r="P4">
            <v>8150</v>
          </cell>
          <cell r="Q4">
            <v>7351</v>
          </cell>
          <cell r="R4">
            <v>7847</v>
          </cell>
          <cell r="S4">
            <v>8706</v>
          </cell>
          <cell r="T4">
            <v>8208</v>
          </cell>
          <cell r="U4">
            <v>7402</v>
          </cell>
          <cell r="V4">
            <v>7657</v>
          </cell>
        </row>
        <row r="5">
          <cell r="B5" t="str">
            <v>United States</v>
          </cell>
          <cell r="C5">
            <v>5761</v>
          </cell>
          <cell r="D5">
            <v>7444</v>
          </cell>
          <cell r="E5">
            <v>8950</v>
          </cell>
          <cell r="F5">
            <v>10767</v>
          </cell>
          <cell r="G5">
            <v>11899</v>
          </cell>
          <cell r="H5">
            <v>13001</v>
          </cell>
          <cell r="I5">
            <v>13978</v>
          </cell>
          <cell r="J5">
            <v>16642</v>
          </cell>
          <cell r="K5">
            <v>21712</v>
          </cell>
          <cell r="L5">
            <v>22439</v>
          </cell>
          <cell r="M5">
            <v>20557</v>
          </cell>
          <cell r="N5">
            <v>24373</v>
          </cell>
          <cell r="O5">
            <v>21397</v>
          </cell>
          <cell r="P5">
            <v>18495</v>
          </cell>
          <cell r="Q5">
            <v>15340</v>
          </cell>
          <cell r="R5">
            <v>12976</v>
          </cell>
          <cell r="S5">
            <v>12819</v>
          </cell>
          <cell r="T5">
            <v>15016</v>
          </cell>
          <cell r="U5">
            <v>17332</v>
          </cell>
          <cell r="V5">
            <v>17685</v>
          </cell>
        </row>
        <row r="6">
          <cell r="B6" t="str">
            <v>Russia</v>
          </cell>
          <cell r="C6">
            <v>6802</v>
          </cell>
          <cell r="D6">
            <v>6083</v>
          </cell>
          <cell r="E6">
            <v>5760</v>
          </cell>
          <cell r="F6">
            <v>6923</v>
          </cell>
          <cell r="G6">
            <v>12836</v>
          </cell>
          <cell r="H6">
            <v>12358</v>
          </cell>
          <cell r="I6">
            <v>9797</v>
          </cell>
          <cell r="J6">
            <v>7855</v>
          </cell>
          <cell r="K6">
            <v>5128</v>
          </cell>
          <cell r="L6">
            <v>1202</v>
          </cell>
          <cell r="M6">
            <v>2390</v>
          </cell>
          <cell r="N6">
            <v>4042</v>
          </cell>
          <cell r="O6">
            <v>4349</v>
          </cell>
          <cell r="P6">
            <v>3714</v>
          </cell>
          <cell r="Q6">
            <v>5765</v>
          </cell>
          <cell r="R6">
            <v>5910</v>
          </cell>
          <cell r="S6">
            <v>5524</v>
          </cell>
          <cell r="T6">
            <v>5247</v>
          </cell>
          <cell r="U6">
            <v>5542</v>
          </cell>
          <cell r="V6">
            <v>3721</v>
          </cell>
        </row>
        <row r="7">
          <cell r="B7" t="str">
            <v>South Korea</v>
          </cell>
          <cell r="C7">
            <v>35</v>
          </cell>
          <cell r="D7">
            <v>63</v>
          </cell>
          <cell r="E7">
            <v>121</v>
          </cell>
          <cell r="F7">
            <v>308</v>
          </cell>
          <cell r="G7">
            <v>221</v>
          </cell>
          <cell r="H7">
            <v>207</v>
          </cell>
          <cell r="I7">
            <v>327</v>
          </cell>
          <cell r="J7">
            <v>214</v>
          </cell>
          <cell r="K7">
            <v>369</v>
          </cell>
          <cell r="L7">
            <v>485</v>
          </cell>
          <cell r="M7">
            <v>459</v>
          </cell>
          <cell r="N7">
            <v>397</v>
          </cell>
          <cell r="O7">
            <v>236</v>
          </cell>
          <cell r="P7">
            <v>205</v>
          </cell>
          <cell r="Q7">
            <v>298</v>
          </cell>
          <cell r="R7">
            <v>418</v>
          </cell>
          <cell r="S7">
            <v>559</v>
          </cell>
          <cell r="T7">
            <v>621</v>
          </cell>
          <cell r="U7">
            <v>410</v>
          </cell>
          <cell r="V7">
            <v>226</v>
          </cell>
        </row>
        <row r="8">
          <cell r="B8" t="str">
            <v>Germany</v>
          </cell>
          <cell r="C8">
            <v>6869</v>
          </cell>
          <cell r="D8">
            <v>6599</v>
          </cell>
          <cell r="E8">
            <v>6881</v>
          </cell>
          <cell r="F8">
            <v>6719</v>
          </cell>
          <cell r="G8">
            <v>6957</v>
          </cell>
          <cell r="H8">
            <v>6688</v>
          </cell>
          <cell r="I8">
            <v>7605</v>
          </cell>
          <cell r="J8">
            <v>7770</v>
          </cell>
          <cell r="K8">
            <v>8269</v>
          </cell>
          <cell r="L8">
            <v>7275</v>
          </cell>
          <cell r="M8">
            <v>9176</v>
          </cell>
          <cell r="N8">
            <v>9034</v>
          </cell>
          <cell r="O8">
            <v>8924</v>
          </cell>
          <cell r="P8">
            <v>8378</v>
          </cell>
          <cell r="Q8">
            <v>8433</v>
          </cell>
          <cell r="R8">
            <v>7492</v>
          </cell>
          <cell r="S8">
            <v>8675</v>
          </cell>
          <cell r="T8">
            <v>8174</v>
          </cell>
          <cell r="U8">
            <v>8085</v>
          </cell>
          <cell r="V8">
            <v>7940</v>
          </cell>
        </row>
        <row r="9">
          <cell r="B9" t="str">
            <v>Türkiye</v>
          </cell>
          <cell r="C9">
            <v>30</v>
          </cell>
          <cell r="D9">
            <v>0</v>
          </cell>
          <cell r="E9">
            <v>0</v>
          </cell>
          <cell r="F9">
            <v>49</v>
          </cell>
          <cell r="G9">
            <v>82</v>
          </cell>
          <cell r="H9">
            <v>67</v>
          </cell>
          <cell r="I9">
            <v>53</v>
          </cell>
          <cell r="J9">
            <v>98</v>
          </cell>
          <cell r="K9">
            <v>78</v>
          </cell>
          <cell r="L9">
            <v>67</v>
          </cell>
          <cell r="M9">
            <v>94</v>
          </cell>
          <cell r="N9">
            <v>106</v>
          </cell>
          <cell r="O9">
            <v>95</v>
          </cell>
          <cell r="P9">
            <v>102</v>
          </cell>
          <cell r="Q9">
            <v>168</v>
          </cell>
          <cell r="R9">
            <v>145</v>
          </cell>
          <cell r="S9">
            <v>156</v>
          </cell>
          <cell r="T9">
            <v>172</v>
          </cell>
          <cell r="U9">
            <v>180</v>
          </cell>
          <cell r="V9">
            <v>152</v>
          </cell>
        </row>
        <row r="10">
          <cell r="B10" t="str">
            <v>Brazil</v>
          </cell>
          <cell r="C10">
            <v>7</v>
          </cell>
          <cell r="D10">
            <v>13</v>
          </cell>
          <cell r="E10">
            <v>13</v>
          </cell>
          <cell r="F10">
            <v>10</v>
          </cell>
          <cell r="G10">
            <v>13</v>
          </cell>
          <cell r="H10">
            <v>12</v>
          </cell>
          <cell r="I10">
            <v>34</v>
          </cell>
          <cell r="J10">
            <v>85</v>
          </cell>
          <cell r="K10">
            <v>119</v>
          </cell>
          <cell r="L10">
            <v>115</v>
          </cell>
          <cell r="M10">
            <v>80</v>
          </cell>
          <cell r="N10">
            <v>259</v>
          </cell>
          <cell r="O10">
            <v>444</v>
          </cell>
          <cell r="P10">
            <v>453</v>
          </cell>
          <cell r="Q10">
            <v>648</v>
          </cell>
          <cell r="R10">
            <v>679</v>
          </cell>
          <cell r="S10">
            <v>611</v>
          </cell>
          <cell r="T10">
            <v>589</v>
          </cell>
          <cell r="U10">
            <v>356</v>
          </cell>
          <cell r="V10">
            <v>699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7</v>
          </cell>
          <cell r="M11">
            <v>69</v>
          </cell>
          <cell r="N11">
            <v>12</v>
          </cell>
          <cell r="O11">
            <v>21</v>
          </cell>
          <cell r="P11">
            <v>2</v>
          </cell>
          <cell r="Q11">
            <v>0</v>
          </cell>
          <cell r="R11">
            <v>0</v>
          </cell>
          <cell r="S11">
            <v>2</v>
          </cell>
          <cell r="T11">
            <v>1</v>
          </cell>
          <cell r="U11">
            <v>0</v>
          </cell>
          <cell r="V11">
            <v>208</v>
          </cell>
        </row>
        <row r="12">
          <cell r="B12" t="str">
            <v>Italy</v>
          </cell>
          <cell r="C12">
            <v>166</v>
          </cell>
          <cell r="D12">
            <v>151</v>
          </cell>
          <cell r="E12">
            <v>153</v>
          </cell>
          <cell r="F12">
            <v>174</v>
          </cell>
          <cell r="G12">
            <v>211</v>
          </cell>
          <cell r="H12">
            <v>186</v>
          </cell>
          <cell r="I12">
            <v>190</v>
          </cell>
          <cell r="J12">
            <v>241</v>
          </cell>
          <cell r="K12">
            <v>388</v>
          </cell>
          <cell r="L12">
            <v>325</v>
          </cell>
          <cell r="M12">
            <v>422</v>
          </cell>
          <cell r="N12">
            <v>318</v>
          </cell>
          <cell r="O12">
            <v>325</v>
          </cell>
          <cell r="P12">
            <v>254</v>
          </cell>
          <cell r="Q12">
            <v>269</v>
          </cell>
          <cell r="R12">
            <v>309</v>
          </cell>
          <cell r="S12">
            <v>353</v>
          </cell>
          <cell r="T12">
            <v>426</v>
          </cell>
          <cell r="U12">
            <v>462</v>
          </cell>
          <cell r="V12">
            <v>490</v>
          </cell>
        </row>
        <row r="13">
          <cell r="B13" t="str">
            <v>Ukraine</v>
          </cell>
          <cell r="C13">
            <v>5010</v>
          </cell>
          <cell r="D13">
            <v>4510</v>
          </cell>
          <cell r="E13">
            <v>3814</v>
          </cell>
          <cell r="F13">
            <v>1808</v>
          </cell>
          <cell r="G13">
            <v>2451</v>
          </cell>
          <cell r="H13">
            <v>1264</v>
          </cell>
          <cell r="I13">
            <v>744</v>
          </cell>
          <cell r="J13">
            <v>688</v>
          </cell>
          <cell r="K13">
            <v>636</v>
          </cell>
          <cell r="L13">
            <v>891</v>
          </cell>
          <cell r="M13">
            <v>665</v>
          </cell>
          <cell r="N13">
            <v>802</v>
          </cell>
          <cell r="O13">
            <v>367</v>
          </cell>
          <cell r="P13">
            <v>255</v>
          </cell>
          <cell r="Q13">
            <v>928</v>
          </cell>
          <cell r="R13">
            <v>1208</v>
          </cell>
          <cell r="S13">
            <v>273</v>
          </cell>
          <cell r="T13">
            <v>487</v>
          </cell>
          <cell r="U13">
            <v>328</v>
          </cell>
          <cell r="V13">
            <v>42</v>
          </cell>
        </row>
        <row r="14">
          <cell r="B14" t="str">
            <v>Mexico</v>
          </cell>
          <cell r="C14">
            <v>184</v>
          </cell>
          <cell r="D14">
            <v>183</v>
          </cell>
          <cell r="E14">
            <v>221</v>
          </cell>
          <cell r="F14">
            <v>473</v>
          </cell>
          <cell r="G14">
            <v>445</v>
          </cell>
          <cell r="H14">
            <v>561</v>
          </cell>
          <cell r="I14">
            <v>553</v>
          </cell>
          <cell r="J14">
            <v>813</v>
          </cell>
          <cell r="K14">
            <v>1077</v>
          </cell>
          <cell r="L14">
            <v>702</v>
          </cell>
          <cell r="M14">
            <v>1014</v>
          </cell>
          <cell r="N14">
            <v>1053</v>
          </cell>
          <cell r="O14">
            <v>858</v>
          </cell>
          <cell r="P14">
            <v>779</v>
          </cell>
          <cell r="Q14">
            <v>701</v>
          </cell>
          <cell r="R14">
            <v>459</v>
          </cell>
          <cell r="S14">
            <v>416</v>
          </cell>
          <cell r="T14">
            <v>626</v>
          </cell>
          <cell r="U14">
            <v>787</v>
          </cell>
          <cell r="V14">
            <v>842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4526</v>
          </cell>
          <cell r="D16">
            <v>4329</v>
          </cell>
          <cell r="E16">
            <v>4724</v>
          </cell>
          <cell r="F16">
            <v>5050</v>
          </cell>
          <cell r="G16">
            <v>5600</v>
          </cell>
          <cell r="H16">
            <v>5007</v>
          </cell>
          <cell r="I16">
            <v>6120</v>
          </cell>
          <cell r="J16">
            <v>6154</v>
          </cell>
          <cell r="K16">
            <v>5796</v>
          </cell>
          <cell r="L16">
            <v>5364</v>
          </cell>
          <cell r="M16">
            <v>6683</v>
          </cell>
          <cell r="N16">
            <v>6167</v>
          </cell>
          <cell r="O16">
            <v>6118</v>
          </cell>
          <cell r="P16">
            <v>5985</v>
          </cell>
          <cell r="Q16">
            <v>6177</v>
          </cell>
          <cell r="R16">
            <v>5380</v>
          </cell>
          <cell r="S16">
            <v>5428</v>
          </cell>
          <cell r="T16">
            <v>6176</v>
          </cell>
          <cell r="U16">
            <v>6429</v>
          </cell>
          <cell r="V16">
            <v>6594</v>
          </cell>
        </row>
        <row r="17">
          <cell r="B17" t="str">
            <v>Spain</v>
          </cell>
          <cell r="C17">
            <v>53</v>
          </cell>
          <cell r="D17">
            <v>45</v>
          </cell>
          <cell r="E17">
            <v>94</v>
          </cell>
          <cell r="F17">
            <v>103</v>
          </cell>
          <cell r="G17">
            <v>205</v>
          </cell>
          <cell r="H17">
            <v>140</v>
          </cell>
          <cell r="I17">
            <v>137</v>
          </cell>
          <cell r="J17">
            <v>162</v>
          </cell>
          <cell r="K17">
            <v>215</v>
          </cell>
          <cell r="L17">
            <v>286</v>
          </cell>
          <cell r="M17">
            <v>277</v>
          </cell>
          <cell r="N17">
            <v>425</v>
          </cell>
          <cell r="O17">
            <v>663</v>
          </cell>
          <cell r="P17">
            <v>510</v>
          </cell>
          <cell r="Q17">
            <v>600</v>
          </cell>
          <cell r="R17">
            <v>345</v>
          </cell>
          <cell r="S17">
            <v>331</v>
          </cell>
          <cell r="T17">
            <v>398</v>
          </cell>
          <cell r="U17">
            <v>736</v>
          </cell>
          <cell r="V17">
            <v>562</v>
          </cell>
        </row>
        <row r="18">
          <cell r="B18" t="str">
            <v>Canada</v>
          </cell>
          <cell r="C18">
            <v>1913</v>
          </cell>
          <cell r="D18">
            <v>1933</v>
          </cell>
          <cell r="E18">
            <v>2131</v>
          </cell>
          <cell r="F18">
            <v>2501</v>
          </cell>
          <cell r="G18">
            <v>2965</v>
          </cell>
          <cell r="H18">
            <v>3056</v>
          </cell>
          <cell r="I18">
            <v>3935</v>
          </cell>
          <cell r="J18">
            <v>4757</v>
          </cell>
          <cell r="K18">
            <v>4048</v>
          </cell>
          <cell r="L18">
            <v>4793</v>
          </cell>
          <cell r="M18">
            <v>5191</v>
          </cell>
          <cell r="N18">
            <v>4846</v>
          </cell>
          <cell r="O18">
            <v>4248</v>
          </cell>
          <cell r="P18">
            <v>4521</v>
          </cell>
          <cell r="Q18">
            <v>4510</v>
          </cell>
          <cell r="R18">
            <v>3415</v>
          </cell>
          <cell r="S18">
            <v>3632</v>
          </cell>
          <cell r="T18">
            <v>4409</v>
          </cell>
          <cell r="U18">
            <v>5107</v>
          </cell>
          <cell r="V18">
            <v>4352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39</v>
          </cell>
          <cell r="M19">
            <v>40</v>
          </cell>
          <cell r="N19">
            <v>40</v>
          </cell>
          <cell r="O19">
            <v>41</v>
          </cell>
          <cell r="P19">
            <v>42</v>
          </cell>
          <cell r="Q19">
            <v>42</v>
          </cell>
          <cell r="R19">
            <v>52</v>
          </cell>
          <cell r="S19">
            <v>59</v>
          </cell>
          <cell r="T19">
            <v>70</v>
          </cell>
          <cell r="U19">
            <v>67</v>
          </cell>
          <cell r="V19">
            <v>49</v>
          </cell>
        </row>
        <row r="20">
          <cell r="B20" t="str">
            <v>Poland</v>
          </cell>
          <cell r="C20">
            <v>760</v>
          </cell>
          <cell r="D20">
            <v>0</v>
          </cell>
          <cell r="E20">
            <v>1564</v>
          </cell>
          <cell r="F20">
            <v>1808</v>
          </cell>
          <cell r="G20">
            <v>1988</v>
          </cell>
          <cell r="H20">
            <v>1427</v>
          </cell>
          <cell r="I20">
            <v>1189</v>
          </cell>
          <cell r="J20">
            <v>1088</v>
          </cell>
          <cell r="K20">
            <v>1369</v>
          </cell>
          <cell r="L20">
            <v>911</v>
          </cell>
          <cell r="M20">
            <v>1283</v>
          </cell>
          <cell r="N20">
            <v>1660</v>
          </cell>
          <cell r="O20">
            <v>1833</v>
          </cell>
          <cell r="P20">
            <v>1909</v>
          </cell>
          <cell r="Q20">
            <v>2005</v>
          </cell>
          <cell r="R20">
            <v>1431</v>
          </cell>
          <cell r="S20">
            <v>1340</v>
          </cell>
          <cell r="T20">
            <v>1397</v>
          </cell>
          <cell r="U20">
            <v>1677</v>
          </cell>
          <cell r="V20">
            <v>2128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30</v>
          </cell>
          <cell r="M21">
            <v>786</v>
          </cell>
          <cell r="N21">
            <v>32</v>
          </cell>
          <cell r="O21">
            <v>46</v>
          </cell>
          <cell r="P21">
            <v>30</v>
          </cell>
          <cell r="Q21">
            <v>23</v>
          </cell>
          <cell r="R21">
            <v>13</v>
          </cell>
          <cell r="S21">
            <v>69</v>
          </cell>
          <cell r="T21">
            <v>13</v>
          </cell>
          <cell r="U21">
            <v>25</v>
          </cell>
          <cell r="V21">
            <v>302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753</v>
          </cell>
          <cell r="D23">
            <v>760</v>
          </cell>
          <cell r="E23">
            <v>1071</v>
          </cell>
          <cell r="F23">
            <v>875</v>
          </cell>
          <cell r="G23">
            <v>1117</v>
          </cell>
          <cell r="H23">
            <v>1098</v>
          </cell>
          <cell r="I23">
            <v>1148</v>
          </cell>
          <cell r="J23">
            <v>1267</v>
          </cell>
          <cell r="K23">
            <v>1397</v>
          </cell>
          <cell r="L23">
            <v>1082</v>
          </cell>
          <cell r="M23">
            <v>969</v>
          </cell>
          <cell r="N23">
            <v>952</v>
          </cell>
          <cell r="O23">
            <v>978</v>
          </cell>
          <cell r="P23">
            <v>999</v>
          </cell>
          <cell r="Q23">
            <v>1077</v>
          </cell>
          <cell r="R23">
            <v>1051</v>
          </cell>
          <cell r="S23">
            <v>1114</v>
          </cell>
          <cell r="T23">
            <v>1231</v>
          </cell>
          <cell r="U23">
            <v>1169</v>
          </cell>
          <cell r="V23">
            <v>1135</v>
          </cell>
        </row>
        <row r="24">
          <cell r="B24" t="str">
            <v>Belgium</v>
          </cell>
          <cell r="C24">
            <v>1740.0292294065546</v>
          </cell>
          <cell r="D24">
            <v>1592.3755535872453</v>
          </cell>
          <cell r="E24">
            <v>1664.9787422497786</v>
          </cell>
          <cell r="F24">
            <v>2045.1257750221437</v>
          </cell>
          <cell r="G24">
            <v>2253.9619131975201</v>
          </cell>
          <cell r="H24">
            <v>2721</v>
          </cell>
          <cell r="I24">
            <v>2994</v>
          </cell>
          <cell r="J24">
            <v>3001</v>
          </cell>
          <cell r="K24">
            <v>3161</v>
          </cell>
          <cell r="L24">
            <v>3245</v>
          </cell>
          <cell r="M24">
            <v>3701</v>
          </cell>
          <cell r="N24">
            <v>3544</v>
          </cell>
          <cell r="O24">
            <v>3476</v>
          </cell>
          <cell r="P24">
            <v>3212</v>
          </cell>
          <cell r="Q24">
            <v>3931</v>
          </cell>
          <cell r="R24">
            <v>3152</v>
          </cell>
          <cell r="S24">
            <v>3540</v>
          </cell>
          <cell r="T24">
            <v>3756</v>
          </cell>
          <cell r="U24">
            <v>3972</v>
          </cell>
          <cell r="V24">
            <v>3766</v>
          </cell>
        </row>
        <row r="25">
          <cell r="B25" t="str">
            <v>United Kingdom</v>
          </cell>
          <cell r="C25">
            <v>4382</v>
          </cell>
          <cell r="D25">
            <v>4817</v>
          </cell>
          <cell r="E25">
            <v>5555</v>
          </cell>
          <cell r="F25">
            <v>7219</v>
          </cell>
          <cell r="G25">
            <v>6767</v>
          </cell>
          <cell r="H25">
            <v>6108</v>
          </cell>
          <cell r="I25">
            <v>7426</v>
          </cell>
          <cell r="J25">
            <v>6014</v>
          </cell>
          <cell r="K25">
            <v>6640</v>
          </cell>
          <cell r="L25">
            <v>6008</v>
          </cell>
          <cell r="M25">
            <v>7519</v>
          </cell>
          <cell r="N25">
            <v>7814</v>
          </cell>
          <cell r="O25">
            <v>7299</v>
          </cell>
          <cell r="P25">
            <v>6948</v>
          </cell>
          <cell r="Q25">
            <v>6987</v>
          </cell>
          <cell r="R25">
            <v>7270</v>
          </cell>
          <cell r="S25">
            <v>8130</v>
          </cell>
          <cell r="T25">
            <v>8813</v>
          </cell>
          <cell r="U25">
            <v>8702</v>
          </cell>
          <cell r="V25">
            <v>8053</v>
          </cell>
        </row>
        <row r="26">
          <cell r="B26" t="str">
            <v>Netherlands</v>
          </cell>
          <cell r="C26">
            <v>3217</v>
          </cell>
          <cell r="D26">
            <v>3213</v>
          </cell>
          <cell r="E26">
            <v>3064</v>
          </cell>
          <cell r="F26">
            <v>3315</v>
          </cell>
          <cell r="G26">
            <v>4058</v>
          </cell>
          <cell r="H26">
            <v>4199</v>
          </cell>
          <cell r="I26">
            <v>4727</v>
          </cell>
          <cell r="J26">
            <v>4339</v>
          </cell>
          <cell r="K26">
            <v>3931</v>
          </cell>
          <cell r="L26">
            <v>4340</v>
          </cell>
          <cell r="M26">
            <v>5080</v>
          </cell>
          <cell r="N26">
            <v>4482</v>
          </cell>
          <cell r="O26">
            <v>4798</v>
          </cell>
          <cell r="P26">
            <v>4195</v>
          </cell>
          <cell r="Q26">
            <v>3994</v>
          </cell>
          <cell r="R26">
            <v>4055</v>
          </cell>
          <cell r="S26">
            <v>5037</v>
          </cell>
          <cell r="T26">
            <v>5572</v>
          </cell>
          <cell r="U26">
            <v>6159</v>
          </cell>
          <cell r="V26">
            <v>6342</v>
          </cell>
        </row>
        <row r="27">
          <cell r="B27" t="str">
            <v>Australia</v>
          </cell>
          <cell r="C27">
            <v>768</v>
          </cell>
          <cell r="D27">
            <v>1034</v>
          </cell>
          <cell r="E27">
            <v>674</v>
          </cell>
          <cell r="F27">
            <v>997</v>
          </cell>
          <cell r="G27">
            <v>1029</v>
          </cell>
          <cell r="H27">
            <v>1265</v>
          </cell>
          <cell r="I27">
            <v>1355</v>
          </cell>
          <cell r="J27">
            <v>1501</v>
          </cell>
          <cell r="K27">
            <v>1708</v>
          </cell>
          <cell r="L27">
            <v>1925</v>
          </cell>
          <cell r="M27">
            <v>1636</v>
          </cell>
          <cell r="N27">
            <v>1745</v>
          </cell>
          <cell r="O27">
            <v>2245</v>
          </cell>
          <cell r="P27">
            <v>2200</v>
          </cell>
          <cell r="Q27">
            <v>2362</v>
          </cell>
          <cell r="R27">
            <v>1898</v>
          </cell>
          <cell r="S27">
            <v>1583</v>
          </cell>
          <cell r="T27">
            <v>1979</v>
          </cell>
          <cell r="U27">
            <v>1968</v>
          </cell>
          <cell r="V27">
            <v>2231</v>
          </cell>
        </row>
        <row r="28">
          <cell r="B28" t="str">
            <v>South Africa</v>
          </cell>
          <cell r="C28">
            <v>457</v>
          </cell>
          <cell r="D28">
            <v>0</v>
          </cell>
          <cell r="E28">
            <v>456</v>
          </cell>
          <cell r="F28">
            <v>385</v>
          </cell>
          <cell r="G28">
            <v>393</v>
          </cell>
          <cell r="H28">
            <v>386</v>
          </cell>
          <cell r="I28">
            <v>555</v>
          </cell>
          <cell r="J28">
            <v>752</v>
          </cell>
          <cell r="K28">
            <v>1270</v>
          </cell>
          <cell r="L28">
            <v>1144</v>
          </cell>
          <cell r="M28">
            <v>1224</v>
          </cell>
          <cell r="N28">
            <v>1436</v>
          </cell>
          <cell r="O28">
            <v>1632</v>
          </cell>
          <cell r="P28">
            <v>1485</v>
          </cell>
          <cell r="Q28">
            <v>1486</v>
          </cell>
          <cell r="R28">
            <v>1266</v>
          </cell>
          <cell r="S28">
            <v>644</v>
          </cell>
          <cell r="T28">
            <v>467</v>
          </cell>
          <cell r="U28">
            <v>460</v>
          </cell>
          <cell r="V28">
            <v>525</v>
          </cell>
        </row>
        <row r="29">
          <cell r="B29" t="str">
            <v>Malaysia</v>
          </cell>
          <cell r="C29">
            <v>180</v>
          </cell>
          <cell r="D29">
            <v>1088</v>
          </cell>
          <cell r="E29">
            <v>140</v>
          </cell>
          <cell r="F29">
            <v>294</v>
          </cell>
          <cell r="G29">
            <v>185</v>
          </cell>
          <cell r="H29">
            <v>54</v>
          </cell>
          <cell r="I29">
            <v>28</v>
          </cell>
          <cell r="J29">
            <v>60</v>
          </cell>
          <cell r="K29">
            <v>32</v>
          </cell>
          <cell r="L29">
            <v>78</v>
          </cell>
          <cell r="M29">
            <v>101</v>
          </cell>
          <cell r="N29">
            <v>70</v>
          </cell>
          <cell r="O29">
            <v>80</v>
          </cell>
          <cell r="P29">
            <v>53</v>
          </cell>
          <cell r="Q29">
            <v>52</v>
          </cell>
          <cell r="R29">
            <v>47</v>
          </cell>
          <cell r="S29">
            <v>151</v>
          </cell>
          <cell r="T29">
            <v>273</v>
          </cell>
          <cell r="U29">
            <v>435</v>
          </cell>
          <cell r="V29">
            <v>400</v>
          </cell>
        </row>
        <row r="30">
          <cell r="B30" t="str">
            <v>Thailand</v>
          </cell>
          <cell r="C30">
            <v>100</v>
          </cell>
          <cell r="D30">
            <v>102</v>
          </cell>
          <cell r="E30">
            <v>87</v>
          </cell>
          <cell r="F30">
            <v>118</v>
          </cell>
          <cell r="G30">
            <v>155</v>
          </cell>
          <cell r="H30">
            <v>173</v>
          </cell>
          <cell r="I30">
            <v>246</v>
          </cell>
          <cell r="J30">
            <v>302</v>
          </cell>
          <cell r="K30">
            <v>361</v>
          </cell>
          <cell r="L30">
            <v>342</v>
          </cell>
          <cell r="M30">
            <v>547</v>
          </cell>
          <cell r="N30">
            <v>567</v>
          </cell>
          <cell r="O30">
            <v>481</v>
          </cell>
          <cell r="P30">
            <v>437</v>
          </cell>
          <cell r="Q30">
            <v>384</v>
          </cell>
          <cell r="R30">
            <v>397</v>
          </cell>
          <cell r="S30">
            <v>431</v>
          </cell>
          <cell r="T30">
            <v>388</v>
          </cell>
          <cell r="U30">
            <v>408</v>
          </cell>
          <cell r="V30">
            <v>364</v>
          </cell>
        </row>
        <row r="31">
          <cell r="B31" t="str">
            <v>Sweden</v>
          </cell>
          <cell r="C31">
            <v>474</v>
          </cell>
          <cell r="D31">
            <v>560</v>
          </cell>
          <cell r="E31">
            <v>723</v>
          </cell>
          <cell r="F31">
            <v>709</v>
          </cell>
          <cell r="G31">
            <v>729</v>
          </cell>
          <cell r="H31">
            <v>858</v>
          </cell>
          <cell r="I31">
            <v>850</v>
          </cell>
          <cell r="J31">
            <v>1069</v>
          </cell>
          <cell r="K31">
            <v>1449</v>
          </cell>
          <cell r="L31">
            <v>1415</v>
          </cell>
          <cell r="M31">
            <v>1313</v>
          </cell>
          <cell r="N31">
            <v>1422</v>
          </cell>
          <cell r="O31">
            <v>1525</v>
          </cell>
          <cell r="P31">
            <v>1298</v>
          </cell>
          <cell r="Q31">
            <v>1441</v>
          </cell>
          <cell r="R31">
            <v>1246</v>
          </cell>
          <cell r="S31">
            <v>1389</v>
          </cell>
          <cell r="T31">
            <v>1402</v>
          </cell>
          <cell r="U31">
            <v>1330</v>
          </cell>
          <cell r="V31">
            <v>1491</v>
          </cell>
        </row>
      </sheetData>
      <sheetData sheetId="14">
        <row r="2">
          <cell r="B2" t="str">
            <v>China</v>
          </cell>
          <cell r="C2">
            <v>5099</v>
          </cell>
          <cell r="D2">
            <v>9776</v>
          </cell>
          <cell r="E2">
            <v>7853</v>
          </cell>
          <cell r="F2">
            <v>9294</v>
          </cell>
          <cell r="G2">
            <v>10225</v>
          </cell>
          <cell r="H2">
            <v>10136</v>
          </cell>
          <cell r="I2">
            <v>5385</v>
          </cell>
          <cell r="J2">
            <v>3395</v>
          </cell>
          <cell r="K2">
            <v>3590</v>
          </cell>
          <cell r="L2">
            <v>13692</v>
          </cell>
          <cell r="M2">
            <v>5848</v>
          </cell>
          <cell r="N2">
            <v>6767</v>
          </cell>
          <cell r="O2">
            <v>4974</v>
          </cell>
          <cell r="P2">
            <v>4465</v>
          </cell>
          <cell r="Q2">
            <v>2564</v>
          </cell>
          <cell r="R2">
            <v>2328</v>
          </cell>
          <cell r="S2">
            <v>2162</v>
          </cell>
          <cell r="T2">
            <v>2326</v>
          </cell>
          <cell r="U2">
            <v>1343</v>
          </cell>
          <cell r="V2">
            <v>184</v>
          </cell>
        </row>
        <row r="3">
          <cell r="B3" t="str">
            <v>India</v>
          </cell>
          <cell r="C3">
            <v>700</v>
          </cell>
          <cell r="D3">
            <v>1100</v>
          </cell>
          <cell r="E3">
            <v>1036</v>
          </cell>
          <cell r="F3">
            <v>2360</v>
          </cell>
          <cell r="G3">
            <v>3062</v>
          </cell>
          <cell r="H3">
            <v>4909</v>
          </cell>
          <cell r="I3">
            <v>3145</v>
          </cell>
          <cell r="J3">
            <v>2990</v>
          </cell>
          <cell r="K3">
            <v>4579</v>
          </cell>
          <cell r="L3">
            <v>4727</v>
          </cell>
          <cell r="M3">
            <v>4643</v>
          </cell>
          <cell r="N3">
            <v>6175</v>
          </cell>
          <cell r="O3">
            <v>8156</v>
          </cell>
          <cell r="P3">
            <v>5632</v>
          </cell>
          <cell r="Q3">
            <v>5699</v>
          </cell>
          <cell r="R3">
            <v>6710</v>
          </cell>
          <cell r="S3">
            <v>6380</v>
          </cell>
          <cell r="T3">
            <v>5365</v>
          </cell>
          <cell r="U3">
            <v>6330</v>
          </cell>
          <cell r="V3">
            <v>7053</v>
          </cell>
        </row>
        <row r="4">
          <cell r="B4" t="str">
            <v>Japan</v>
          </cell>
          <cell r="C4">
            <v>321</v>
          </cell>
          <cell r="D4">
            <v>151</v>
          </cell>
          <cell r="E4">
            <v>179</v>
          </cell>
          <cell r="F4">
            <v>182</v>
          </cell>
          <cell r="G4">
            <v>261</v>
          </cell>
          <cell r="H4">
            <v>181</v>
          </cell>
          <cell r="I4">
            <v>185</v>
          </cell>
          <cell r="J4">
            <v>397</v>
          </cell>
          <cell r="K4">
            <v>699</v>
          </cell>
          <cell r="L4">
            <v>194</v>
          </cell>
          <cell r="M4">
            <v>491</v>
          </cell>
          <cell r="N4">
            <v>580</v>
          </cell>
          <cell r="O4">
            <v>225</v>
          </cell>
          <cell r="P4">
            <v>234</v>
          </cell>
          <cell r="Q4">
            <v>370</v>
          </cell>
          <cell r="R4">
            <v>149</v>
          </cell>
          <cell r="S4">
            <v>176</v>
          </cell>
          <cell r="T4">
            <v>232</v>
          </cell>
          <cell r="U4">
            <v>216</v>
          </cell>
          <cell r="V4">
            <v>107</v>
          </cell>
        </row>
        <row r="5">
          <cell r="B5" t="str">
            <v>United States</v>
          </cell>
          <cell r="C5">
            <v>3355</v>
          </cell>
          <cell r="D5">
            <v>2630</v>
          </cell>
          <cell r="E5">
            <v>3126</v>
          </cell>
          <cell r="F5">
            <v>3484</v>
          </cell>
          <cell r="G5">
            <v>4596</v>
          </cell>
          <cell r="H5">
            <v>3836</v>
          </cell>
          <cell r="I5">
            <v>4813</v>
          </cell>
          <cell r="J5">
            <v>3692</v>
          </cell>
          <cell r="K5">
            <v>3570</v>
          </cell>
          <cell r="L5">
            <v>2986</v>
          </cell>
          <cell r="M5">
            <v>3773</v>
          </cell>
          <cell r="N5">
            <v>4003</v>
          </cell>
          <cell r="O5">
            <v>3711</v>
          </cell>
          <cell r="P5">
            <v>3882</v>
          </cell>
          <cell r="Q5">
            <v>4215</v>
          </cell>
          <cell r="R5">
            <v>3513</v>
          </cell>
          <cell r="S5">
            <v>3864</v>
          </cell>
          <cell r="T5">
            <v>4636</v>
          </cell>
          <cell r="U5">
            <v>5030</v>
          </cell>
          <cell r="V5">
            <v>4268</v>
          </cell>
        </row>
        <row r="6">
          <cell r="B6" t="str">
            <v>Russia</v>
          </cell>
          <cell r="C6">
            <v>312</v>
          </cell>
          <cell r="D6">
            <v>112</v>
          </cell>
          <cell r="E6">
            <v>107</v>
          </cell>
          <cell r="F6">
            <v>393</v>
          </cell>
          <cell r="G6">
            <v>161</v>
          </cell>
          <cell r="H6">
            <v>120</v>
          </cell>
          <cell r="I6">
            <v>174</v>
          </cell>
          <cell r="J6">
            <v>95</v>
          </cell>
          <cell r="K6">
            <v>95</v>
          </cell>
          <cell r="L6">
            <v>9</v>
          </cell>
          <cell r="M6">
            <v>27</v>
          </cell>
          <cell r="N6">
            <v>0</v>
          </cell>
          <cell r="O6">
            <v>4</v>
          </cell>
          <cell r="P6">
            <v>5</v>
          </cell>
          <cell r="Q6">
            <v>264</v>
          </cell>
          <cell r="R6">
            <v>235</v>
          </cell>
          <cell r="S6">
            <v>444</v>
          </cell>
          <cell r="T6">
            <v>755</v>
          </cell>
          <cell r="U6">
            <v>646</v>
          </cell>
          <cell r="V6">
            <v>1040</v>
          </cell>
        </row>
        <row r="7">
          <cell r="B7" t="str">
            <v>South Korea</v>
          </cell>
          <cell r="C7">
            <v>6852</v>
          </cell>
          <cell r="D7">
            <v>6069</v>
          </cell>
          <cell r="E7">
            <v>7223</v>
          </cell>
          <cell r="F7">
            <v>6233</v>
          </cell>
          <cell r="G7">
            <v>7547</v>
          </cell>
          <cell r="H7">
            <v>6813</v>
          </cell>
          <cell r="I7">
            <v>5621</v>
          </cell>
          <cell r="J7">
            <v>6887</v>
          </cell>
          <cell r="K7">
            <v>7319</v>
          </cell>
          <cell r="L7">
            <v>7800</v>
          </cell>
          <cell r="M7">
            <v>8091</v>
          </cell>
          <cell r="N7">
            <v>8628</v>
          </cell>
          <cell r="O7">
            <v>10126</v>
          </cell>
          <cell r="P7">
            <v>9260</v>
          </cell>
          <cell r="Q7">
            <v>8002</v>
          </cell>
          <cell r="R7">
            <v>5758</v>
          </cell>
          <cell r="S7">
            <v>5845</v>
          </cell>
          <cell r="T7">
            <v>6175</v>
          </cell>
          <cell r="U7">
            <v>6393</v>
          </cell>
          <cell r="V7">
            <v>6502</v>
          </cell>
        </row>
        <row r="8">
          <cell r="B8" t="str">
            <v>Germany</v>
          </cell>
          <cell r="C8">
            <v>3519</v>
          </cell>
          <cell r="D8">
            <v>3560</v>
          </cell>
          <cell r="E8">
            <v>3805</v>
          </cell>
          <cell r="F8">
            <v>4364</v>
          </cell>
          <cell r="G8">
            <v>5412</v>
          </cell>
          <cell r="H8">
            <v>5025</v>
          </cell>
          <cell r="I8">
            <v>5593</v>
          </cell>
          <cell r="J8">
            <v>5920</v>
          </cell>
          <cell r="K8">
            <v>5675</v>
          </cell>
          <cell r="L8">
            <v>3865</v>
          </cell>
          <cell r="M8">
            <v>5305</v>
          </cell>
          <cell r="N8">
            <v>6180</v>
          </cell>
          <cell r="O8">
            <v>5484</v>
          </cell>
          <cell r="P8">
            <v>5340</v>
          </cell>
          <cell r="Q8">
            <v>5045</v>
          </cell>
          <cell r="R8">
            <v>4236</v>
          </cell>
          <cell r="S8">
            <v>4348</v>
          </cell>
          <cell r="T8">
            <v>4463</v>
          </cell>
          <cell r="U8">
            <v>4018</v>
          </cell>
          <cell r="V8">
            <v>3990</v>
          </cell>
        </row>
        <row r="9">
          <cell r="B9" t="str">
            <v>Türkiye</v>
          </cell>
          <cell r="C9">
            <v>7438</v>
          </cell>
          <cell r="D9">
            <v>9850</v>
          </cell>
          <cell r="E9">
            <v>12818</v>
          </cell>
          <cell r="F9">
            <v>12818</v>
          </cell>
          <cell r="G9">
            <v>12898</v>
          </cell>
          <cell r="H9">
            <v>10228</v>
          </cell>
          <cell r="I9">
            <v>13352</v>
          </cell>
          <cell r="J9">
            <v>13500</v>
          </cell>
          <cell r="K9">
            <v>17415</v>
          </cell>
          <cell r="L9">
            <v>15666</v>
          </cell>
          <cell r="M9">
            <v>19200</v>
          </cell>
          <cell r="N9">
            <v>21453</v>
          </cell>
          <cell r="O9">
            <v>22415</v>
          </cell>
          <cell r="P9">
            <v>19725</v>
          </cell>
          <cell r="Q9">
            <v>19068</v>
          </cell>
          <cell r="R9">
            <v>16251</v>
          </cell>
          <cell r="S9">
            <v>17716</v>
          </cell>
          <cell r="T9">
            <v>20980</v>
          </cell>
          <cell r="U9">
            <v>20660</v>
          </cell>
          <cell r="V9">
            <v>18811</v>
          </cell>
        </row>
        <row r="10">
          <cell r="B10" t="str">
            <v>Brazil</v>
          </cell>
          <cell r="C10">
            <v>23</v>
          </cell>
          <cell r="D10">
            <v>11</v>
          </cell>
          <cell r="E10">
            <v>13</v>
          </cell>
          <cell r="F10">
            <v>50</v>
          </cell>
          <cell r="G10">
            <v>69</v>
          </cell>
          <cell r="H10">
            <v>93</v>
          </cell>
          <cell r="I10">
            <v>57</v>
          </cell>
          <cell r="J10">
            <v>46</v>
          </cell>
          <cell r="K10">
            <v>44</v>
          </cell>
          <cell r="L10">
            <v>28</v>
          </cell>
          <cell r="M10">
            <v>134</v>
          </cell>
          <cell r="N10">
            <v>79</v>
          </cell>
          <cell r="O10">
            <v>51</v>
          </cell>
          <cell r="P10">
            <v>55</v>
          </cell>
          <cell r="Q10">
            <v>23</v>
          </cell>
          <cell r="R10">
            <v>25</v>
          </cell>
          <cell r="S10">
            <v>33</v>
          </cell>
          <cell r="T10">
            <v>20</v>
          </cell>
          <cell r="U10">
            <v>267</v>
          </cell>
          <cell r="V10">
            <v>174</v>
          </cell>
        </row>
        <row r="11">
          <cell r="B11" t="str">
            <v>Iran</v>
          </cell>
          <cell r="C11">
            <v>0</v>
          </cell>
          <cell r="D11">
            <v>14</v>
          </cell>
          <cell r="E11">
            <v>0</v>
          </cell>
          <cell r="F11">
            <v>35</v>
          </cell>
          <cell r="G11">
            <v>310</v>
          </cell>
          <cell r="H11">
            <v>104</v>
          </cell>
          <cell r="I11">
            <v>42</v>
          </cell>
          <cell r="J11">
            <v>42</v>
          </cell>
          <cell r="K11">
            <v>85</v>
          </cell>
          <cell r="L11">
            <v>6</v>
          </cell>
          <cell r="M11">
            <v>3</v>
          </cell>
          <cell r="N11">
            <v>6</v>
          </cell>
          <cell r="O11">
            <v>5</v>
          </cell>
          <cell r="P11">
            <v>24</v>
          </cell>
          <cell r="Q11">
            <v>2</v>
          </cell>
          <cell r="R11">
            <v>1</v>
          </cell>
          <cell r="S11">
            <v>15</v>
          </cell>
          <cell r="T11">
            <v>13</v>
          </cell>
          <cell r="U11">
            <v>36</v>
          </cell>
          <cell r="V11">
            <v>8</v>
          </cell>
        </row>
        <row r="12">
          <cell r="B12" t="str">
            <v>Italy</v>
          </cell>
          <cell r="C12">
            <v>4057</v>
          </cell>
          <cell r="D12">
            <v>4349</v>
          </cell>
          <cell r="E12">
            <v>4046</v>
          </cell>
          <cell r="F12">
            <v>4381</v>
          </cell>
          <cell r="G12">
            <v>5606</v>
          </cell>
          <cell r="H12">
            <v>5360</v>
          </cell>
          <cell r="I12">
            <v>5668</v>
          </cell>
          <cell r="J12">
            <v>5242</v>
          </cell>
          <cell r="K12">
            <v>5705</v>
          </cell>
          <cell r="L12">
            <v>3321</v>
          </cell>
          <cell r="M12">
            <v>4591</v>
          </cell>
          <cell r="N12">
            <v>5747</v>
          </cell>
          <cell r="O12">
            <v>5264</v>
          </cell>
          <cell r="P12">
            <v>4957</v>
          </cell>
          <cell r="Q12">
            <v>5145</v>
          </cell>
          <cell r="R12">
            <v>4643</v>
          </cell>
          <cell r="S12">
            <v>4434</v>
          </cell>
          <cell r="T12">
            <v>5209</v>
          </cell>
          <cell r="U12">
            <v>5616</v>
          </cell>
          <cell r="V12">
            <v>5355</v>
          </cell>
        </row>
        <row r="13">
          <cell r="B13" t="str">
            <v>Ukraine</v>
          </cell>
          <cell r="C13">
            <v>23</v>
          </cell>
          <cell r="D13">
            <v>0</v>
          </cell>
          <cell r="E13">
            <v>0</v>
          </cell>
          <cell r="F13">
            <v>15</v>
          </cell>
          <cell r="G13">
            <v>13</v>
          </cell>
          <cell r="H13">
            <v>12</v>
          </cell>
          <cell r="I13">
            <v>10</v>
          </cell>
          <cell r="J13">
            <v>21</v>
          </cell>
          <cell r="K13">
            <v>164</v>
          </cell>
          <cell r="L13">
            <v>11</v>
          </cell>
          <cell r="M13">
            <v>10</v>
          </cell>
          <cell r="N13">
            <v>127</v>
          </cell>
          <cell r="O13">
            <v>116</v>
          </cell>
          <cell r="P13">
            <v>239</v>
          </cell>
          <cell r="Q13">
            <v>28</v>
          </cell>
          <cell r="R13">
            <v>3</v>
          </cell>
          <cell r="S13">
            <v>22</v>
          </cell>
          <cell r="T13">
            <v>25</v>
          </cell>
          <cell r="U13">
            <v>43</v>
          </cell>
          <cell r="V13">
            <v>50</v>
          </cell>
        </row>
        <row r="14">
          <cell r="B14" t="str">
            <v>Mexico</v>
          </cell>
          <cell r="C14">
            <v>1962</v>
          </cell>
          <cell r="D14">
            <v>1547</v>
          </cell>
          <cell r="E14">
            <v>1823</v>
          </cell>
          <cell r="F14">
            <v>1764</v>
          </cell>
          <cell r="G14">
            <v>2074</v>
          </cell>
          <cell r="H14">
            <v>1450</v>
          </cell>
          <cell r="I14">
            <v>1558</v>
          </cell>
          <cell r="J14">
            <v>1607</v>
          </cell>
          <cell r="K14">
            <v>1412</v>
          </cell>
          <cell r="L14">
            <v>850</v>
          </cell>
          <cell r="M14">
            <v>934</v>
          </cell>
          <cell r="N14">
            <v>733</v>
          </cell>
          <cell r="O14">
            <v>946</v>
          </cell>
          <cell r="P14">
            <v>864</v>
          </cell>
          <cell r="Q14">
            <v>915</v>
          </cell>
          <cell r="R14">
            <v>1483</v>
          </cell>
          <cell r="S14">
            <v>1893</v>
          </cell>
          <cell r="T14">
            <v>1782</v>
          </cell>
          <cell r="U14">
            <v>1913</v>
          </cell>
          <cell r="V14">
            <v>1472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261</v>
          </cell>
          <cell r="F15">
            <v>222</v>
          </cell>
          <cell r="G15">
            <v>129</v>
          </cell>
          <cell r="H15">
            <v>180</v>
          </cell>
          <cell r="I15">
            <v>750</v>
          </cell>
          <cell r="J15">
            <v>1050</v>
          </cell>
          <cell r="K15">
            <v>853</v>
          </cell>
          <cell r="L15">
            <v>1830</v>
          </cell>
          <cell r="M15">
            <v>1889</v>
          </cell>
          <cell r="N15">
            <v>1451</v>
          </cell>
          <cell r="O15">
            <v>2169</v>
          </cell>
          <cell r="P15">
            <v>2131</v>
          </cell>
          <cell r="Q15">
            <v>2277</v>
          </cell>
          <cell r="R15">
            <v>2466</v>
          </cell>
          <cell r="S15">
            <v>3286</v>
          </cell>
          <cell r="T15">
            <v>4550</v>
          </cell>
          <cell r="U15">
            <v>4706</v>
          </cell>
          <cell r="V15">
            <v>4853</v>
          </cell>
        </row>
        <row r="16">
          <cell r="B16" t="str">
            <v>France</v>
          </cell>
          <cell r="C16">
            <v>3223</v>
          </cell>
          <cell r="D16">
            <v>2977</v>
          </cell>
          <cell r="E16">
            <v>2843</v>
          </cell>
          <cell r="F16">
            <v>3008</v>
          </cell>
          <cell r="G16">
            <v>3456</v>
          </cell>
          <cell r="H16">
            <v>2822</v>
          </cell>
          <cell r="I16">
            <v>3319</v>
          </cell>
          <cell r="J16">
            <v>3185</v>
          </cell>
          <cell r="K16">
            <v>3219</v>
          </cell>
          <cell r="L16">
            <v>2405</v>
          </cell>
          <cell r="M16">
            <v>2416</v>
          </cell>
          <cell r="N16">
            <v>2658</v>
          </cell>
          <cell r="O16">
            <v>2705</v>
          </cell>
          <cell r="P16">
            <v>2363</v>
          </cell>
          <cell r="Q16">
            <v>2473</v>
          </cell>
          <cell r="R16">
            <v>2247</v>
          </cell>
          <cell r="S16">
            <v>1806</v>
          </cell>
          <cell r="T16">
            <v>1909</v>
          </cell>
          <cell r="U16">
            <v>1832</v>
          </cell>
          <cell r="V16">
            <v>1525</v>
          </cell>
        </row>
        <row r="17">
          <cell r="B17" t="str">
            <v>Spain</v>
          </cell>
          <cell r="C17">
            <v>6057</v>
          </cell>
          <cell r="D17">
            <v>6291</v>
          </cell>
          <cell r="E17">
            <v>5534</v>
          </cell>
          <cell r="F17">
            <v>6390</v>
          </cell>
          <cell r="G17">
            <v>6428</v>
          </cell>
          <cell r="H17">
            <v>6975</v>
          </cell>
          <cell r="I17">
            <v>7437</v>
          </cell>
          <cell r="J17">
            <v>6317</v>
          </cell>
          <cell r="K17">
            <v>6657</v>
          </cell>
          <cell r="L17">
            <v>4642</v>
          </cell>
          <cell r="M17">
            <v>5712</v>
          </cell>
          <cell r="N17">
            <v>4597</v>
          </cell>
          <cell r="O17">
            <v>4289</v>
          </cell>
          <cell r="P17">
            <v>4705</v>
          </cell>
          <cell r="Q17">
            <v>4827</v>
          </cell>
          <cell r="R17">
            <v>5030</v>
          </cell>
          <cell r="S17">
            <v>3965</v>
          </cell>
          <cell r="T17">
            <v>4101</v>
          </cell>
          <cell r="U17">
            <v>3816</v>
          </cell>
          <cell r="V17">
            <v>4011</v>
          </cell>
        </row>
        <row r="18">
          <cell r="B18" t="str">
            <v>Canada</v>
          </cell>
          <cell r="C18">
            <v>1326</v>
          </cell>
          <cell r="D18">
            <v>1097</v>
          </cell>
          <cell r="E18">
            <v>1369</v>
          </cell>
          <cell r="F18">
            <v>1127</v>
          </cell>
          <cell r="G18">
            <v>1826</v>
          </cell>
          <cell r="H18">
            <v>1586</v>
          </cell>
          <cell r="I18">
            <v>1497</v>
          </cell>
          <cell r="J18">
            <v>1471</v>
          </cell>
          <cell r="K18">
            <v>1691</v>
          </cell>
          <cell r="L18">
            <v>1424</v>
          </cell>
          <cell r="M18">
            <v>3049</v>
          </cell>
          <cell r="N18">
            <v>1925</v>
          </cell>
          <cell r="O18">
            <v>2343</v>
          </cell>
          <cell r="P18">
            <v>1746</v>
          </cell>
          <cell r="Q18">
            <v>1520</v>
          </cell>
          <cell r="R18">
            <v>1516</v>
          </cell>
          <cell r="S18">
            <v>1839</v>
          </cell>
          <cell r="T18">
            <v>2115</v>
          </cell>
          <cell r="U18">
            <v>3471</v>
          </cell>
          <cell r="V18">
            <v>2135</v>
          </cell>
        </row>
        <row r="19">
          <cell r="B19" t="str">
            <v>Indonesia</v>
          </cell>
          <cell r="C19">
            <v>1266</v>
          </cell>
          <cell r="D19">
            <v>1438</v>
          </cell>
          <cell r="E19">
            <v>1318</v>
          </cell>
          <cell r="F19">
            <v>966</v>
          </cell>
          <cell r="G19">
            <v>1400</v>
          </cell>
          <cell r="H19">
            <v>1202</v>
          </cell>
          <cell r="I19">
            <v>1063</v>
          </cell>
          <cell r="J19">
            <v>1260</v>
          </cell>
          <cell r="K19">
            <v>1907</v>
          </cell>
          <cell r="L19">
            <v>1500</v>
          </cell>
          <cell r="M19">
            <v>1644</v>
          </cell>
          <cell r="N19">
            <v>2157</v>
          </cell>
          <cell r="O19">
            <v>1944</v>
          </cell>
          <cell r="P19">
            <v>2399</v>
          </cell>
          <cell r="Q19">
            <v>2137</v>
          </cell>
          <cell r="R19">
            <v>1020</v>
          </cell>
          <cell r="S19">
            <v>1020</v>
          </cell>
          <cell r="T19">
            <v>1857</v>
          </cell>
          <cell r="U19">
            <v>2510</v>
          </cell>
          <cell r="V19">
            <v>2614</v>
          </cell>
        </row>
        <row r="20">
          <cell r="B20" t="str">
            <v>Poland</v>
          </cell>
          <cell r="C20">
            <v>175</v>
          </cell>
          <cell r="D20">
            <v>114</v>
          </cell>
          <cell r="E20">
            <v>0</v>
          </cell>
          <cell r="F20">
            <v>139</v>
          </cell>
          <cell r="G20">
            <v>355</v>
          </cell>
          <cell r="H20">
            <v>238</v>
          </cell>
          <cell r="I20">
            <v>286</v>
          </cell>
          <cell r="J20">
            <v>314</v>
          </cell>
          <cell r="K20">
            <v>466</v>
          </cell>
          <cell r="L20">
            <v>597</v>
          </cell>
          <cell r="M20">
            <v>372</v>
          </cell>
          <cell r="N20">
            <v>403</v>
          </cell>
          <cell r="O20">
            <v>385</v>
          </cell>
          <cell r="P20">
            <v>507</v>
          </cell>
          <cell r="Q20">
            <v>481</v>
          </cell>
          <cell r="R20">
            <v>745</v>
          </cell>
          <cell r="S20">
            <v>779</v>
          </cell>
          <cell r="T20">
            <v>806</v>
          </cell>
          <cell r="U20">
            <v>855</v>
          </cell>
          <cell r="V20">
            <v>770</v>
          </cell>
        </row>
        <row r="21">
          <cell r="B21" t="str">
            <v>Egypt</v>
          </cell>
          <cell r="C21">
            <v>0</v>
          </cell>
          <cell r="D21">
            <v>478</v>
          </cell>
          <cell r="E21">
            <v>0</v>
          </cell>
          <cell r="F21">
            <v>556</v>
          </cell>
          <cell r="G21">
            <v>1064</v>
          </cell>
          <cell r="H21">
            <v>1252</v>
          </cell>
          <cell r="I21">
            <v>2275</v>
          </cell>
          <cell r="J21">
            <v>2274</v>
          </cell>
          <cell r="K21">
            <v>2398</v>
          </cell>
          <cell r="L21">
            <v>1299</v>
          </cell>
          <cell r="M21">
            <v>2736</v>
          </cell>
          <cell r="N21">
            <v>2644</v>
          </cell>
          <cell r="O21">
            <v>2021</v>
          </cell>
          <cell r="P21">
            <v>2891</v>
          </cell>
          <cell r="Q21">
            <v>2971</v>
          </cell>
          <cell r="R21">
            <v>928</v>
          </cell>
          <cell r="S21">
            <v>1028</v>
          </cell>
          <cell r="T21">
            <v>2035</v>
          </cell>
          <cell r="U21">
            <v>5</v>
          </cell>
          <cell r="V21">
            <v>1654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678</v>
          </cell>
          <cell r="D23">
            <v>827</v>
          </cell>
          <cell r="E23">
            <v>869</v>
          </cell>
          <cell r="F23">
            <v>934</v>
          </cell>
          <cell r="G23">
            <v>1035</v>
          </cell>
          <cell r="H23">
            <v>1132</v>
          </cell>
          <cell r="I23">
            <v>1098</v>
          </cell>
          <cell r="J23">
            <v>1351</v>
          </cell>
          <cell r="K23">
            <v>1797</v>
          </cell>
          <cell r="L23">
            <v>1149</v>
          </cell>
          <cell r="M23">
            <v>967</v>
          </cell>
          <cell r="N23">
            <v>998</v>
          </cell>
          <cell r="O23">
            <v>1060</v>
          </cell>
          <cell r="P23">
            <v>1141</v>
          </cell>
          <cell r="Q23">
            <v>1188</v>
          </cell>
          <cell r="R23">
            <v>1098</v>
          </cell>
          <cell r="S23">
            <v>1018</v>
          </cell>
          <cell r="T23">
            <v>1040</v>
          </cell>
          <cell r="U23">
            <v>1077</v>
          </cell>
          <cell r="V23">
            <v>1153</v>
          </cell>
        </row>
        <row r="24">
          <cell r="B24" t="str">
            <v>Belgium</v>
          </cell>
          <cell r="C24">
            <v>3177.8963086847452</v>
          </cell>
          <cell r="D24">
            <v>3069.4469000119461</v>
          </cell>
          <cell r="E24">
            <v>3054.1106199976111</v>
          </cell>
          <cell r="F24">
            <v>3893.2242264962374</v>
          </cell>
          <cell r="G24">
            <v>2511.3158523473899</v>
          </cell>
          <cell r="H24">
            <v>4508</v>
          </cell>
          <cell r="I24">
            <v>4489</v>
          </cell>
          <cell r="J24">
            <v>4482</v>
          </cell>
          <cell r="K24">
            <v>4830</v>
          </cell>
          <cell r="L24">
            <v>3679</v>
          </cell>
          <cell r="M24">
            <v>5294</v>
          </cell>
          <cell r="N24">
            <v>4633</v>
          </cell>
          <cell r="O24">
            <v>4054</v>
          </cell>
          <cell r="P24">
            <v>4213</v>
          </cell>
          <cell r="Q24">
            <v>4760</v>
          </cell>
          <cell r="R24">
            <v>4167</v>
          </cell>
          <cell r="S24">
            <v>4084</v>
          </cell>
          <cell r="T24">
            <v>4643</v>
          </cell>
          <cell r="U24">
            <v>4489</v>
          </cell>
          <cell r="V24">
            <v>4494</v>
          </cell>
        </row>
        <row r="25">
          <cell r="B25" t="str">
            <v>United Kingdom</v>
          </cell>
          <cell r="C25">
            <v>190</v>
          </cell>
          <cell r="D25">
            <v>164</v>
          </cell>
          <cell r="E25">
            <v>118</v>
          </cell>
          <cell r="F25">
            <v>140</v>
          </cell>
          <cell r="G25">
            <v>226</v>
          </cell>
          <cell r="H25">
            <v>185</v>
          </cell>
          <cell r="I25">
            <v>161</v>
          </cell>
          <cell r="J25">
            <v>206</v>
          </cell>
          <cell r="K25">
            <v>237</v>
          </cell>
          <cell r="L25">
            <v>220</v>
          </cell>
          <cell r="M25">
            <v>277</v>
          </cell>
          <cell r="N25">
            <v>425</v>
          </cell>
          <cell r="O25">
            <v>286</v>
          </cell>
          <cell r="P25">
            <v>303</v>
          </cell>
          <cell r="Q25">
            <v>351</v>
          </cell>
          <cell r="R25">
            <v>302</v>
          </cell>
          <cell r="S25">
            <v>266</v>
          </cell>
          <cell r="T25">
            <v>345</v>
          </cell>
          <cell r="U25">
            <v>400</v>
          </cell>
          <cell r="V25">
            <v>296</v>
          </cell>
        </row>
        <row r="26">
          <cell r="B26" t="str">
            <v>Netherlands</v>
          </cell>
          <cell r="C26">
            <v>1458</v>
          </cell>
          <cell r="D26">
            <v>1307</v>
          </cell>
          <cell r="E26">
            <v>1379</v>
          </cell>
          <cell r="F26">
            <v>1802</v>
          </cell>
          <cell r="G26">
            <v>2627</v>
          </cell>
          <cell r="H26">
            <v>2162</v>
          </cell>
          <cell r="I26">
            <v>2330</v>
          </cell>
          <cell r="J26">
            <v>1720</v>
          </cell>
          <cell r="K26">
            <v>1563</v>
          </cell>
          <cell r="L26">
            <v>1851</v>
          </cell>
          <cell r="M26">
            <v>1803</v>
          </cell>
          <cell r="N26">
            <v>1612</v>
          </cell>
          <cell r="O26">
            <v>1872</v>
          </cell>
          <cell r="P26">
            <v>1742</v>
          </cell>
          <cell r="Q26">
            <v>1885</v>
          </cell>
          <cell r="R26">
            <v>1641</v>
          </cell>
          <cell r="S26">
            <v>1940</v>
          </cell>
          <cell r="T26">
            <v>2238</v>
          </cell>
          <cell r="U26">
            <v>2849</v>
          </cell>
          <cell r="V26">
            <v>3204</v>
          </cell>
        </row>
        <row r="27">
          <cell r="B27" t="str">
            <v>Australia</v>
          </cell>
          <cell r="C27">
            <v>21</v>
          </cell>
          <cell r="D27">
            <v>6</v>
          </cell>
          <cell r="E27">
            <v>6</v>
          </cell>
          <cell r="F27">
            <v>42</v>
          </cell>
          <cell r="G27">
            <v>33</v>
          </cell>
          <cell r="H27">
            <v>19</v>
          </cell>
          <cell r="I27">
            <v>25</v>
          </cell>
          <cell r="J27">
            <v>21</v>
          </cell>
          <cell r="K27">
            <v>5</v>
          </cell>
          <cell r="L27">
            <v>2</v>
          </cell>
          <cell r="M27">
            <v>3</v>
          </cell>
          <cell r="N27">
            <v>3</v>
          </cell>
          <cell r="O27">
            <v>5</v>
          </cell>
          <cell r="P27">
            <v>2</v>
          </cell>
          <cell r="Q27">
            <v>23</v>
          </cell>
          <cell r="R27">
            <v>22</v>
          </cell>
          <cell r="S27">
            <v>81</v>
          </cell>
          <cell r="T27">
            <v>52</v>
          </cell>
          <cell r="U27">
            <v>55</v>
          </cell>
          <cell r="V27">
            <v>116</v>
          </cell>
        </row>
        <row r="28">
          <cell r="B28" t="str">
            <v>South Africa</v>
          </cell>
          <cell r="C28">
            <v>65</v>
          </cell>
          <cell r="D28">
            <v>2</v>
          </cell>
          <cell r="E28">
            <v>0</v>
          </cell>
          <cell r="F28">
            <v>131</v>
          </cell>
          <cell r="G28">
            <v>88</v>
          </cell>
          <cell r="H28">
            <v>87</v>
          </cell>
          <cell r="I28">
            <v>8</v>
          </cell>
          <cell r="J28">
            <v>79</v>
          </cell>
          <cell r="K28">
            <v>85</v>
          </cell>
          <cell r="L28">
            <v>41</v>
          </cell>
          <cell r="M28">
            <v>54</v>
          </cell>
          <cell r="N28">
            <v>32</v>
          </cell>
          <cell r="O28">
            <v>11</v>
          </cell>
          <cell r="P28">
            <v>28</v>
          </cell>
          <cell r="Q28">
            <v>101</v>
          </cell>
          <cell r="R28">
            <v>74</v>
          </cell>
          <cell r="S28">
            <v>66</v>
          </cell>
          <cell r="T28">
            <v>67</v>
          </cell>
          <cell r="U28">
            <v>100</v>
          </cell>
          <cell r="V28">
            <v>125</v>
          </cell>
        </row>
        <row r="29">
          <cell r="B29" t="str">
            <v>Malaysia</v>
          </cell>
          <cell r="C29">
            <v>1816</v>
          </cell>
          <cell r="D29">
            <v>3804</v>
          </cell>
          <cell r="E29">
            <v>3133</v>
          </cell>
          <cell r="F29">
            <v>5136</v>
          </cell>
          <cell r="G29">
            <v>3724</v>
          </cell>
          <cell r="H29">
            <v>2149</v>
          </cell>
          <cell r="I29">
            <v>2941</v>
          </cell>
          <cell r="J29">
            <v>2195</v>
          </cell>
          <cell r="K29">
            <v>2498</v>
          </cell>
          <cell r="L29">
            <v>1741</v>
          </cell>
          <cell r="M29">
            <v>2308</v>
          </cell>
          <cell r="N29">
            <v>2050</v>
          </cell>
          <cell r="O29">
            <v>1816</v>
          </cell>
          <cell r="P29">
            <v>1921</v>
          </cell>
          <cell r="Q29">
            <v>961</v>
          </cell>
          <cell r="R29">
            <v>446</v>
          </cell>
          <cell r="S29">
            <v>316</v>
          </cell>
          <cell r="T29">
            <v>844</v>
          </cell>
          <cell r="U29">
            <v>980</v>
          </cell>
          <cell r="V29">
            <v>1532</v>
          </cell>
        </row>
        <row r="30">
          <cell r="B30" t="str">
            <v>Thailand</v>
          </cell>
          <cell r="C30">
            <v>741</v>
          </cell>
          <cell r="D30">
            <v>694</v>
          </cell>
          <cell r="E30">
            <v>978</v>
          </cell>
          <cell r="F30">
            <v>1280</v>
          </cell>
          <cell r="G30">
            <v>1846</v>
          </cell>
          <cell r="H30">
            <v>1683</v>
          </cell>
          <cell r="I30">
            <v>1373</v>
          </cell>
          <cell r="J30">
            <v>1805</v>
          </cell>
          <cell r="K30">
            <v>2752</v>
          </cell>
          <cell r="L30">
            <v>1490</v>
          </cell>
          <cell r="M30">
            <v>1483</v>
          </cell>
          <cell r="N30">
            <v>1877</v>
          </cell>
          <cell r="O30">
            <v>1701</v>
          </cell>
          <cell r="P30">
            <v>961</v>
          </cell>
          <cell r="Q30">
            <v>1383</v>
          </cell>
          <cell r="R30">
            <v>945</v>
          </cell>
          <cell r="S30">
            <v>953</v>
          </cell>
          <cell r="T30">
            <v>1741</v>
          </cell>
          <cell r="U30">
            <v>1724</v>
          </cell>
          <cell r="V30">
            <v>1033</v>
          </cell>
        </row>
        <row r="31">
          <cell r="B31" t="str">
            <v>Sweden</v>
          </cell>
          <cell r="C31">
            <v>478</v>
          </cell>
          <cell r="D31">
            <v>376</v>
          </cell>
          <cell r="E31">
            <v>429</v>
          </cell>
          <cell r="F31">
            <v>351</v>
          </cell>
          <cell r="G31">
            <v>269</v>
          </cell>
          <cell r="H31">
            <v>252</v>
          </cell>
          <cell r="I31">
            <v>280</v>
          </cell>
          <cell r="J31">
            <v>242</v>
          </cell>
          <cell r="K31">
            <v>193</v>
          </cell>
          <cell r="L31">
            <v>174</v>
          </cell>
          <cell r="M31">
            <v>225</v>
          </cell>
          <cell r="N31">
            <v>238</v>
          </cell>
          <cell r="O31">
            <v>236</v>
          </cell>
          <cell r="P31">
            <v>256</v>
          </cell>
          <cell r="Q31">
            <v>295</v>
          </cell>
          <cell r="R31">
            <v>261</v>
          </cell>
          <cell r="S31">
            <v>275</v>
          </cell>
          <cell r="T31">
            <v>293</v>
          </cell>
          <cell r="U31">
            <v>284</v>
          </cell>
          <cell r="V31">
            <v>202</v>
          </cell>
        </row>
      </sheetData>
      <sheetData sheetId="15"/>
      <sheetData sheetId="16">
        <row r="2">
          <cell r="B2" t="str">
            <v>China</v>
          </cell>
          <cell r="C2">
            <v>0.13719324745736849</v>
          </cell>
          <cell r="D2">
            <v>0.13272138418919008</v>
          </cell>
          <cell r="E2">
            <v>0.10514463410730361</v>
          </cell>
          <cell r="F2">
            <v>0.12496757881641485</v>
          </cell>
          <cell r="G2">
            <v>6.9372612412746101E-2</v>
          </cell>
          <cell r="H2">
            <v>9.9963559033784427E-2</v>
          </cell>
          <cell r="I2">
            <v>9.283687817510082E-2</v>
          </cell>
          <cell r="J2">
            <v>9.0167921397347875E-2</v>
          </cell>
          <cell r="K2">
            <v>5.680653683989699E-2</v>
          </cell>
          <cell r="L2">
            <v>5.185216173042996E-2</v>
          </cell>
          <cell r="M2">
            <v>4.6897786620962924E-2</v>
          </cell>
          <cell r="N2">
            <v>4.1943411511495894E-2</v>
          </cell>
          <cell r="O2">
            <v>3.6989036402028858E-2</v>
          </cell>
          <cell r="P2">
            <v>3.2034661292561828E-2</v>
          </cell>
          <cell r="Q2">
            <v>2.7080286183094798E-2</v>
          </cell>
          <cell r="R2">
            <v>2.2125911073627762E-2</v>
          </cell>
          <cell r="S2">
            <v>1.7171535964160732E-2</v>
          </cell>
          <cell r="T2">
            <v>1.2217160854693702E-2</v>
          </cell>
          <cell r="U2">
            <v>7.2627857452266641E-3</v>
          </cell>
          <cell r="V2">
            <v>7.2627857452266641E-3</v>
          </cell>
        </row>
        <row r="3">
          <cell r="B3" t="str">
            <v>India</v>
          </cell>
          <cell r="C3">
            <v>0.14000106047951077</v>
          </cell>
          <cell r="D3">
            <v>0.16687059148613878</v>
          </cell>
          <cell r="E3">
            <v>0.16956492859814951</v>
          </cell>
          <cell r="F3">
            <v>0.17476604007023602</v>
          </cell>
          <cell r="G3">
            <v>0.18055184001255917</v>
          </cell>
          <cell r="H3">
            <v>5.7066928753860685E-2</v>
          </cell>
          <cell r="I3">
            <v>0</v>
          </cell>
          <cell r="J3">
            <v>0.1691869211770734</v>
          </cell>
          <cell r="K3">
            <v>0.13226427843497227</v>
          </cell>
          <cell r="L3">
            <v>0.13226427843497227</v>
          </cell>
          <cell r="M3">
            <v>0.13226427843497227</v>
          </cell>
          <cell r="N3">
            <v>0.13226427843497227</v>
          </cell>
          <cell r="O3">
            <v>0.13226427843497227</v>
          </cell>
          <cell r="P3">
            <v>0.13226427843497227</v>
          </cell>
          <cell r="Q3">
            <v>0.13226427843497227</v>
          </cell>
          <cell r="R3">
            <v>0.13226427843497227</v>
          </cell>
          <cell r="S3">
            <v>0.13226427843497227</v>
          </cell>
          <cell r="T3">
            <v>0.13226427843497227</v>
          </cell>
          <cell r="U3">
            <v>0.13226427843497227</v>
          </cell>
          <cell r="V3">
            <v>0.13226427843497227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8.2695026031314456E-2</v>
          </cell>
          <cell r="D9">
            <v>0</v>
          </cell>
          <cell r="E9">
            <v>0</v>
          </cell>
          <cell r="F9">
            <v>0.11061202203382403</v>
          </cell>
          <cell r="G9">
            <v>5.4909093812200133E-2</v>
          </cell>
          <cell r="H9">
            <v>6.5345155183249584E-2</v>
          </cell>
          <cell r="I9">
            <v>7.4852674163810487E-2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0.17849469852989169</v>
          </cell>
          <cell r="D11">
            <v>0.2047116434307992</v>
          </cell>
          <cell r="E11">
            <v>0.19644736009782901</v>
          </cell>
          <cell r="F11">
            <v>0.18618853043472278</v>
          </cell>
          <cell r="G11">
            <v>0.20758530775459977</v>
          </cell>
          <cell r="H11">
            <v>0.18662870674112006</v>
          </cell>
          <cell r="I11">
            <v>8.1471693056967678E-2</v>
          </cell>
          <cell r="J11">
            <v>0.11345345974086794</v>
          </cell>
          <cell r="K11">
            <v>0.11767289590496084</v>
          </cell>
          <cell r="L11">
            <v>0.11767289590496084</v>
          </cell>
          <cell r="M11">
            <v>0.11767289590496084</v>
          </cell>
          <cell r="N11">
            <v>0.11767289590496084</v>
          </cell>
          <cell r="O11">
            <v>0.11767289590496084</v>
          </cell>
          <cell r="P11">
            <v>0.11767289590496084</v>
          </cell>
          <cell r="Q11">
            <v>0.11767289590496084</v>
          </cell>
          <cell r="R11">
            <v>0.11767289590496084</v>
          </cell>
          <cell r="S11">
            <v>0.11767289590496084</v>
          </cell>
          <cell r="T11">
            <v>0.11767289590496084</v>
          </cell>
          <cell r="U11">
            <v>0.11767289590496084</v>
          </cell>
          <cell r="V11">
            <v>0.11767289590496084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0.50820928544042554</v>
          </cell>
          <cell r="D15">
            <v>0.74676690784999999</v>
          </cell>
          <cell r="E15">
            <v>0.70330181716438356</v>
          </cell>
          <cell r="F15">
            <v>0.58270170751000006</v>
          </cell>
          <cell r="G15">
            <v>0.50624149156096254</v>
          </cell>
          <cell r="H15">
            <v>0.43293231268762378</v>
          </cell>
          <cell r="I15">
            <v>0.13581214409241707</v>
          </cell>
          <cell r="J15">
            <v>4.1940065548294117E-2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0.26767634950288022</v>
          </cell>
          <cell r="D19">
            <v>0.24697983737928716</v>
          </cell>
          <cell r="E19">
            <v>0.30171114548686034</v>
          </cell>
          <cell r="F19">
            <v>0.40900463379163104</v>
          </cell>
          <cell r="G19">
            <v>6.0920132589484678E-2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0.28922834655741936</v>
          </cell>
          <cell r="D21">
            <v>0.16077394807563739</v>
          </cell>
          <cell r="E21">
            <v>8.2995098095041325E-2</v>
          </cell>
          <cell r="F21">
            <v>0.12219260400810127</v>
          </cell>
          <cell r="G21">
            <v>0.11157868593756218</v>
          </cell>
          <cell r="H21">
            <v>0.11470754241049999</v>
          </cell>
          <cell r="I21">
            <v>0.11169381471785714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0.20564199632526969</v>
          </cell>
          <cell r="D22">
            <v>9.4829374508863404E-2</v>
          </cell>
          <cell r="E22">
            <v>0.16668009653749999</v>
          </cell>
          <cell r="F22">
            <v>0.12474009353120243</v>
          </cell>
          <cell r="G22">
            <v>0.15600682568849092</v>
          </cell>
          <cell r="H22">
            <v>0.16453271940595698</v>
          </cell>
          <cell r="I22">
            <v>0.1869547820357442</v>
          </cell>
          <cell r="J22">
            <v>0.15375175373518654</v>
          </cell>
          <cell r="K22">
            <v>0.21307046842737307</v>
          </cell>
          <cell r="L22">
            <v>0.21307046842737307</v>
          </cell>
          <cell r="M22">
            <v>0.21307046842737307</v>
          </cell>
          <cell r="N22">
            <v>0.21307046842737307</v>
          </cell>
          <cell r="O22">
            <v>0.21307046842737307</v>
          </cell>
          <cell r="P22">
            <v>0.21307046842737307</v>
          </cell>
          <cell r="Q22">
            <v>0.21307046842737307</v>
          </cell>
          <cell r="R22">
            <v>0.21307046842737307</v>
          </cell>
          <cell r="S22">
            <v>0.21307046842737307</v>
          </cell>
          <cell r="T22">
            <v>0.21307046842737307</v>
          </cell>
          <cell r="U22">
            <v>0.21307046842737307</v>
          </cell>
          <cell r="V22">
            <v>0.21307046842737307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1.2272342377625755E-3</v>
          </cell>
          <cell r="D26">
            <v>0</v>
          </cell>
          <cell r="E26">
            <v>0</v>
          </cell>
          <cell r="F26">
            <v>5.2312609845535409E-2</v>
          </cell>
          <cell r="G26">
            <v>2.815774195391782E-2</v>
          </cell>
          <cell r="H26">
            <v>7.1616749151550321E-2</v>
          </cell>
          <cell r="I26">
            <v>7.3799263878899762E-2</v>
          </cell>
          <cell r="J26">
            <v>6.219129950592639E-2</v>
          </cell>
          <cell r="K26">
            <v>7.9201742816605539E-2</v>
          </cell>
          <cell r="L26">
            <v>7.9201742816605539E-2</v>
          </cell>
          <cell r="M26">
            <v>7.9201742816605539E-2</v>
          </cell>
          <cell r="N26">
            <v>7.9201742816605539E-2</v>
          </cell>
          <cell r="O26">
            <v>7.9201742816605539E-2</v>
          </cell>
          <cell r="P26">
            <v>7.9201742816605539E-2</v>
          </cell>
          <cell r="Q26">
            <v>7.9201742816605539E-2</v>
          </cell>
          <cell r="R26">
            <v>7.9201742816605539E-2</v>
          </cell>
          <cell r="S26">
            <v>7.9201742816605539E-2</v>
          </cell>
          <cell r="T26">
            <v>7.9201742816605539E-2</v>
          </cell>
          <cell r="U26">
            <v>7.9201742816605539E-2</v>
          </cell>
          <cell r="V26">
            <v>7.9201742816605539E-2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3.456361298037109E-2</v>
          </cell>
          <cell r="E29">
            <v>0</v>
          </cell>
          <cell r="F29">
            <v>0.16964186214624999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7">
        <row r="2">
          <cell r="B2" t="str">
            <v>China</v>
          </cell>
          <cell r="C2">
            <v>105843</v>
          </cell>
          <cell r="D2">
            <v>126015</v>
          </cell>
          <cell r="E2">
            <v>151677</v>
          </cell>
          <cell r="F2">
            <v>183318</v>
          </cell>
          <cell r="G2">
            <v>232717</v>
          </cell>
          <cell r="H2">
            <v>313495</v>
          </cell>
          <cell r="I2">
            <v>376715</v>
          </cell>
          <cell r="J2">
            <v>431229</v>
          </cell>
          <cell r="K2">
            <v>447762</v>
          </cell>
          <cell r="L2">
            <v>521203</v>
          </cell>
          <cell r="M2">
            <v>572376</v>
          </cell>
          <cell r="N2">
            <v>630561</v>
          </cell>
          <cell r="O2">
            <v>666185</v>
          </cell>
          <cell r="P2">
            <v>764631</v>
          </cell>
          <cell r="Q2">
            <v>767900</v>
          </cell>
          <cell r="R2">
            <v>756300</v>
          </cell>
          <cell r="S2">
            <v>756600</v>
          </cell>
          <cell r="T2">
            <v>790000</v>
          </cell>
          <cell r="U2">
            <v>820200</v>
          </cell>
          <cell r="V2">
            <v>892891</v>
          </cell>
        </row>
        <row r="3">
          <cell r="B3" t="str">
            <v>India</v>
          </cell>
          <cell r="C3">
            <v>14730</v>
          </cell>
          <cell r="D3">
            <v>15330</v>
          </cell>
          <cell r="E3">
            <v>15970</v>
          </cell>
          <cell r="F3">
            <v>17300</v>
          </cell>
          <cell r="G3">
            <v>16500</v>
          </cell>
          <cell r="H3">
            <v>20000</v>
          </cell>
          <cell r="I3">
            <v>20800</v>
          </cell>
          <cell r="J3">
            <v>21811</v>
          </cell>
          <cell r="K3">
            <v>22151</v>
          </cell>
          <cell r="L3">
            <v>23002</v>
          </cell>
          <cell r="M3">
            <v>23500</v>
          </cell>
          <cell r="N3">
            <v>23632</v>
          </cell>
          <cell r="O3">
            <v>24664</v>
          </cell>
          <cell r="P3">
            <v>34773</v>
          </cell>
          <cell r="Q3">
            <v>37045</v>
          </cell>
          <cell r="R3">
            <v>38216</v>
          </cell>
          <cell r="S3">
            <v>40739</v>
          </cell>
          <cell r="T3">
            <v>46202</v>
          </cell>
          <cell r="U3">
            <v>49719</v>
          </cell>
          <cell r="V3">
            <v>48680</v>
          </cell>
        </row>
        <row r="4">
          <cell r="B4" t="str">
            <v>Japan</v>
          </cell>
          <cell r="C4">
            <v>75784</v>
          </cell>
          <cell r="D4">
            <v>74442</v>
          </cell>
          <cell r="E4">
            <v>78533</v>
          </cell>
          <cell r="F4">
            <v>81355</v>
          </cell>
          <cell r="G4">
            <v>82956</v>
          </cell>
          <cell r="H4">
            <v>83627</v>
          </cell>
          <cell r="I4">
            <v>85965</v>
          </cell>
          <cell r="J4">
            <v>89242</v>
          </cell>
          <cell r="K4">
            <v>89238</v>
          </cell>
          <cell r="L4">
            <v>68337</v>
          </cell>
          <cell r="M4">
            <v>85756</v>
          </cell>
          <cell r="N4">
            <v>82743</v>
          </cell>
          <cell r="O4">
            <v>82307</v>
          </cell>
          <cell r="P4">
            <v>85680</v>
          </cell>
          <cell r="Q4">
            <v>84987</v>
          </cell>
          <cell r="R4">
            <v>81081</v>
          </cell>
          <cell r="S4">
            <v>81513</v>
          </cell>
          <cell r="T4">
            <v>79343</v>
          </cell>
          <cell r="U4">
            <v>78230</v>
          </cell>
          <cell r="V4">
            <v>74983</v>
          </cell>
        </row>
        <row r="5">
          <cell r="B5" t="str">
            <v>United States</v>
          </cell>
          <cell r="C5">
            <v>53953</v>
          </cell>
          <cell r="D5">
            <v>47359</v>
          </cell>
          <cell r="E5">
            <v>45463</v>
          </cell>
          <cell r="F5">
            <v>45873</v>
          </cell>
          <cell r="G5">
            <v>47713</v>
          </cell>
          <cell r="H5">
            <v>42704</v>
          </cell>
          <cell r="I5">
            <v>42458</v>
          </cell>
          <cell r="J5">
            <v>41098</v>
          </cell>
          <cell r="K5">
            <v>38288</v>
          </cell>
          <cell r="L5">
            <v>22659</v>
          </cell>
          <cell r="M5">
            <v>31157</v>
          </cell>
          <cell r="N5">
            <v>34290</v>
          </cell>
          <cell r="O5">
            <v>36281</v>
          </cell>
          <cell r="P5">
            <v>34237</v>
          </cell>
          <cell r="Q5">
            <v>33000</v>
          </cell>
          <cell r="R5">
            <v>29395</v>
          </cell>
          <cell r="S5">
            <v>25888</v>
          </cell>
          <cell r="T5">
            <v>25788</v>
          </cell>
          <cell r="U5">
            <v>27704</v>
          </cell>
          <cell r="V5">
            <v>26590</v>
          </cell>
        </row>
        <row r="6">
          <cell r="B6" t="str">
            <v>Russia</v>
          </cell>
          <cell r="C6">
            <v>34300</v>
          </cell>
          <cell r="D6">
            <v>34589</v>
          </cell>
          <cell r="E6">
            <v>36725</v>
          </cell>
          <cell r="F6">
            <v>38500</v>
          </cell>
          <cell r="G6">
            <v>40373</v>
          </cell>
          <cell r="H6">
            <v>40750</v>
          </cell>
          <cell r="I6">
            <v>41686</v>
          </cell>
          <cell r="J6">
            <v>41209</v>
          </cell>
          <cell r="K6">
            <v>38907</v>
          </cell>
          <cell r="L6">
            <v>38036</v>
          </cell>
          <cell r="M6">
            <v>42430</v>
          </cell>
          <cell r="N6">
            <v>43650</v>
          </cell>
          <cell r="O6">
            <v>45800</v>
          </cell>
          <cell r="P6">
            <v>46101</v>
          </cell>
          <cell r="Q6">
            <v>47567</v>
          </cell>
          <cell r="R6">
            <v>46979</v>
          </cell>
          <cell r="S6">
            <v>47000</v>
          </cell>
          <cell r="T6">
            <v>47800</v>
          </cell>
          <cell r="U6">
            <v>47950</v>
          </cell>
          <cell r="V6">
            <v>46860</v>
          </cell>
        </row>
        <row r="7">
          <cell r="B7" t="str">
            <v>South Korea</v>
          </cell>
          <cell r="C7">
            <v>24666</v>
          </cell>
          <cell r="D7">
            <v>24741</v>
          </cell>
          <cell r="E7">
            <v>24891</v>
          </cell>
          <cell r="F7">
            <v>25581</v>
          </cell>
          <cell r="G7">
            <v>26651</v>
          </cell>
          <cell r="H7">
            <v>26728</v>
          </cell>
          <cell r="I7">
            <v>26291</v>
          </cell>
          <cell r="J7">
            <v>27561</v>
          </cell>
          <cell r="K7">
            <v>30227</v>
          </cell>
          <cell r="L7">
            <v>27667</v>
          </cell>
          <cell r="M7">
            <v>34113</v>
          </cell>
          <cell r="N7">
            <v>42142</v>
          </cell>
          <cell r="O7">
            <v>43119</v>
          </cell>
          <cell r="P7">
            <v>40294</v>
          </cell>
          <cell r="Q7">
            <v>47345</v>
          </cell>
          <cell r="R7">
            <v>48500</v>
          </cell>
          <cell r="S7">
            <v>47521</v>
          </cell>
          <cell r="T7">
            <v>47676</v>
          </cell>
          <cell r="U7">
            <v>48281</v>
          </cell>
          <cell r="V7">
            <v>48716</v>
          </cell>
        </row>
        <row r="8">
          <cell r="B8" t="str">
            <v>Germany</v>
          </cell>
          <cell r="C8">
            <v>33052</v>
          </cell>
          <cell r="D8">
            <v>31654</v>
          </cell>
          <cell r="E8">
            <v>31809</v>
          </cell>
          <cell r="F8">
            <v>31377</v>
          </cell>
          <cell r="G8">
            <v>32158</v>
          </cell>
          <cell r="H8">
            <v>30857</v>
          </cell>
          <cell r="I8">
            <v>32550</v>
          </cell>
          <cell r="J8">
            <v>33535</v>
          </cell>
          <cell r="K8">
            <v>31193</v>
          </cell>
          <cell r="L8">
            <v>21335</v>
          </cell>
          <cell r="M8">
            <v>30615</v>
          </cell>
          <cell r="N8">
            <v>30079</v>
          </cell>
          <cell r="O8">
            <v>28872</v>
          </cell>
          <cell r="P8">
            <v>29185</v>
          </cell>
          <cell r="Q8">
            <v>29881</v>
          </cell>
          <cell r="R8">
            <v>30054</v>
          </cell>
          <cell r="S8">
            <v>29486</v>
          </cell>
          <cell r="T8">
            <v>30290</v>
          </cell>
          <cell r="U8">
            <v>29732</v>
          </cell>
          <cell r="V8">
            <v>27722</v>
          </cell>
        </row>
        <row r="9">
          <cell r="B9" t="str">
            <v>Türkiye</v>
          </cell>
          <cell r="C9">
            <v>5229</v>
          </cell>
          <cell r="D9">
            <v>5277</v>
          </cell>
          <cell r="E9">
            <v>5133</v>
          </cell>
          <cell r="F9">
            <v>5753</v>
          </cell>
          <cell r="G9">
            <v>5832</v>
          </cell>
          <cell r="H9">
            <v>6117</v>
          </cell>
          <cell r="I9">
            <v>6185</v>
          </cell>
          <cell r="J9">
            <v>6392</v>
          </cell>
          <cell r="K9">
            <v>7034</v>
          </cell>
          <cell r="L9">
            <v>7563</v>
          </cell>
          <cell r="M9">
            <v>8238</v>
          </cell>
          <cell r="N9">
            <v>8832</v>
          </cell>
          <cell r="O9">
            <v>9325</v>
          </cell>
          <cell r="P9">
            <v>9931</v>
          </cell>
          <cell r="Q9">
            <v>10283</v>
          </cell>
          <cell r="R9">
            <v>11035</v>
          </cell>
          <cell r="S9">
            <v>11317</v>
          </cell>
          <cell r="T9">
            <v>11561</v>
          </cell>
          <cell r="U9">
            <v>11513</v>
          </cell>
          <cell r="V9">
            <v>10859</v>
          </cell>
        </row>
        <row r="10">
          <cell r="B10" t="str">
            <v>Brazil</v>
          </cell>
          <cell r="C10">
            <v>21677</v>
          </cell>
          <cell r="D10">
            <v>20830</v>
          </cell>
          <cell r="E10">
            <v>23093</v>
          </cell>
          <cell r="F10">
            <v>23985</v>
          </cell>
          <cell r="G10">
            <v>24825</v>
          </cell>
          <cell r="H10">
            <v>24070</v>
          </cell>
          <cell r="I10">
            <v>22821</v>
          </cell>
          <cell r="J10">
            <v>25130</v>
          </cell>
          <cell r="K10">
            <v>25231</v>
          </cell>
          <cell r="L10">
            <v>19662</v>
          </cell>
          <cell r="M10">
            <v>24627</v>
          </cell>
          <cell r="N10">
            <v>26447</v>
          </cell>
          <cell r="O10">
            <v>25962</v>
          </cell>
          <cell r="P10">
            <v>25055</v>
          </cell>
          <cell r="Q10">
            <v>25507</v>
          </cell>
          <cell r="R10">
            <v>26014</v>
          </cell>
          <cell r="S10">
            <v>24330</v>
          </cell>
          <cell r="T10">
            <v>26794</v>
          </cell>
          <cell r="U10">
            <v>27075</v>
          </cell>
          <cell r="V10">
            <v>24764</v>
          </cell>
        </row>
        <row r="11">
          <cell r="B11" t="str">
            <v>Iran</v>
          </cell>
          <cell r="C11">
            <v>2200</v>
          </cell>
          <cell r="D11">
            <v>2172</v>
          </cell>
          <cell r="E11">
            <v>2170</v>
          </cell>
          <cell r="F11">
            <v>2266</v>
          </cell>
          <cell r="G11">
            <v>2304</v>
          </cell>
          <cell r="H11">
            <v>2465</v>
          </cell>
          <cell r="I11">
            <v>2200</v>
          </cell>
          <cell r="J11">
            <v>1930</v>
          </cell>
          <cell r="K11">
            <v>1984</v>
          </cell>
          <cell r="L11">
            <v>1992</v>
          </cell>
          <cell r="M11">
            <v>2150</v>
          </cell>
          <cell r="N11">
            <v>2296</v>
          </cell>
          <cell r="O11">
            <v>2157</v>
          </cell>
          <cell r="P11">
            <v>2013</v>
          </cell>
          <cell r="Q11">
            <v>2724</v>
          </cell>
          <cell r="R11">
            <v>2407</v>
          </cell>
          <cell r="S11">
            <v>2183</v>
          </cell>
          <cell r="T11">
            <v>2235</v>
          </cell>
          <cell r="U11">
            <v>2255</v>
          </cell>
          <cell r="V11">
            <v>2535</v>
          </cell>
        </row>
        <row r="12">
          <cell r="B12" t="str">
            <v>Italy</v>
          </cell>
          <cell r="C12">
            <v>10676</v>
          </cell>
          <cell r="D12">
            <v>10010</v>
          </cell>
          <cell r="E12">
            <v>9327</v>
          </cell>
          <cell r="F12">
            <v>9934</v>
          </cell>
          <cell r="G12">
            <v>10649</v>
          </cell>
          <cell r="H12">
            <v>11688</v>
          </cell>
          <cell r="I12">
            <v>11823</v>
          </cell>
          <cell r="J12">
            <v>11556</v>
          </cell>
          <cell r="K12">
            <v>10911</v>
          </cell>
          <cell r="L12">
            <v>5812</v>
          </cell>
          <cell r="M12">
            <v>8587</v>
          </cell>
          <cell r="N12">
            <v>9892</v>
          </cell>
          <cell r="O12">
            <v>9312</v>
          </cell>
          <cell r="P12">
            <v>6798</v>
          </cell>
          <cell r="Q12">
            <v>6514</v>
          </cell>
          <cell r="R12">
            <v>4791</v>
          </cell>
          <cell r="S12">
            <v>5669</v>
          </cell>
          <cell r="T12">
            <v>4732</v>
          </cell>
          <cell r="U12">
            <v>4520</v>
          </cell>
          <cell r="V12">
            <v>4207</v>
          </cell>
        </row>
        <row r="13">
          <cell r="B13" t="str">
            <v>Ukraine</v>
          </cell>
          <cell r="C13">
            <v>14899</v>
          </cell>
          <cell r="D13">
            <v>16223</v>
          </cell>
          <cell r="E13">
            <v>16656</v>
          </cell>
          <cell r="F13">
            <v>18000</v>
          </cell>
          <cell r="G13">
            <v>19292</v>
          </cell>
          <cell r="H13">
            <v>19300</v>
          </cell>
          <cell r="I13">
            <v>21157</v>
          </cell>
          <cell r="J13">
            <v>22006</v>
          </cell>
          <cell r="K13">
            <v>20218</v>
          </cell>
          <cell r="L13">
            <v>20679</v>
          </cell>
          <cell r="M13">
            <v>23200</v>
          </cell>
          <cell r="N13">
            <v>24500</v>
          </cell>
          <cell r="O13">
            <v>23954</v>
          </cell>
          <cell r="P13">
            <v>24284</v>
          </cell>
          <cell r="Q13">
            <v>19930</v>
          </cell>
          <cell r="R13">
            <v>16455</v>
          </cell>
          <cell r="S13">
            <v>16950</v>
          </cell>
          <cell r="T13">
            <v>15305</v>
          </cell>
          <cell r="U13">
            <v>14714</v>
          </cell>
          <cell r="V13">
            <v>14836</v>
          </cell>
        </row>
        <row r="14">
          <cell r="B14" t="str">
            <v>Mexico</v>
          </cell>
          <cell r="C14">
            <v>5236</v>
          </cell>
          <cell r="D14">
            <v>4771</v>
          </cell>
          <cell r="E14">
            <v>4117</v>
          </cell>
          <cell r="F14">
            <v>4591</v>
          </cell>
          <cell r="G14">
            <v>4762</v>
          </cell>
          <cell r="H14">
            <v>4505</v>
          </cell>
          <cell r="I14">
            <v>4188</v>
          </cell>
          <cell r="J14">
            <v>4558</v>
          </cell>
          <cell r="K14">
            <v>5011</v>
          </cell>
          <cell r="L14">
            <v>4337</v>
          </cell>
          <cell r="M14">
            <v>5155</v>
          </cell>
          <cell r="N14">
            <v>5066</v>
          </cell>
          <cell r="O14">
            <v>4989</v>
          </cell>
          <cell r="P14">
            <v>5363</v>
          </cell>
          <cell r="Q14">
            <v>5679</v>
          </cell>
          <cell r="R14">
            <v>4978</v>
          </cell>
          <cell r="S14">
            <v>4919</v>
          </cell>
          <cell r="T14">
            <v>4721</v>
          </cell>
          <cell r="U14">
            <v>4885</v>
          </cell>
          <cell r="V14">
            <v>4242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500</v>
          </cell>
          <cell r="Q15">
            <v>877</v>
          </cell>
          <cell r="R15">
            <v>1409</v>
          </cell>
          <cell r="S15">
            <v>2343</v>
          </cell>
          <cell r="T15">
            <v>4016</v>
          </cell>
          <cell r="U15">
            <v>8200</v>
          </cell>
          <cell r="V15">
            <v>9746</v>
          </cell>
        </row>
        <row r="16">
          <cell r="B16" t="str">
            <v>France</v>
          </cell>
          <cell r="C16">
            <v>12513</v>
          </cell>
          <cell r="D16">
            <v>11112</v>
          </cell>
          <cell r="E16">
            <v>12382</v>
          </cell>
          <cell r="F16">
            <v>11988</v>
          </cell>
          <cell r="G16">
            <v>12751</v>
          </cell>
          <cell r="H16">
            <v>12180</v>
          </cell>
          <cell r="I16">
            <v>12242</v>
          </cell>
          <cell r="J16">
            <v>11808</v>
          </cell>
          <cell r="K16">
            <v>10666</v>
          </cell>
          <cell r="L16">
            <v>7676</v>
          </cell>
          <cell r="M16">
            <v>9813</v>
          </cell>
          <cell r="N16">
            <v>9652</v>
          </cell>
          <cell r="O16">
            <v>9507</v>
          </cell>
          <cell r="P16">
            <v>10195</v>
          </cell>
          <cell r="Q16">
            <v>10645</v>
          </cell>
          <cell r="R16">
            <v>9825</v>
          </cell>
          <cell r="S16">
            <v>9527</v>
          </cell>
          <cell r="T16">
            <v>10664</v>
          </cell>
          <cell r="U16">
            <v>10524</v>
          </cell>
          <cell r="V16">
            <v>10061</v>
          </cell>
        </row>
        <row r="17">
          <cell r="B17" t="str">
            <v>Spain</v>
          </cell>
          <cell r="C17">
            <v>4216</v>
          </cell>
          <cell r="D17">
            <v>4221</v>
          </cell>
          <cell r="E17">
            <v>4196</v>
          </cell>
          <cell r="F17">
            <v>3758</v>
          </cell>
          <cell r="G17">
            <v>4213</v>
          </cell>
          <cell r="H17">
            <v>4360</v>
          </cell>
          <cell r="I17">
            <v>3601</v>
          </cell>
          <cell r="J17">
            <v>4190</v>
          </cell>
          <cell r="K17">
            <v>4067</v>
          </cell>
          <cell r="L17">
            <v>3088</v>
          </cell>
          <cell r="M17">
            <v>3840</v>
          </cell>
          <cell r="N17">
            <v>3844</v>
          </cell>
          <cell r="O17">
            <v>3423</v>
          </cell>
          <cell r="P17">
            <v>4210</v>
          </cell>
          <cell r="Q17">
            <v>4206</v>
          </cell>
          <cell r="R17">
            <v>4701</v>
          </cell>
          <cell r="S17">
            <v>4547</v>
          </cell>
          <cell r="T17">
            <v>4821</v>
          </cell>
          <cell r="U17">
            <v>4911</v>
          </cell>
          <cell r="V17">
            <v>4240</v>
          </cell>
        </row>
        <row r="18">
          <cell r="B18" t="str">
            <v>Canada</v>
          </cell>
          <cell r="C18">
            <v>9608</v>
          </cell>
          <cell r="D18">
            <v>8836</v>
          </cell>
          <cell r="E18">
            <v>9452</v>
          </cell>
          <cell r="F18">
            <v>9296</v>
          </cell>
          <cell r="G18">
            <v>9651</v>
          </cell>
          <cell r="H18">
            <v>8967</v>
          </cell>
          <cell r="I18">
            <v>9028</v>
          </cell>
          <cell r="J18">
            <v>9168</v>
          </cell>
          <cell r="K18">
            <v>8780</v>
          </cell>
          <cell r="L18">
            <v>5337</v>
          </cell>
          <cell r="M18">
            <v>7655</v>
          </cell>
          <cell r="N18">
            <v>7478</v>
          </cell>
          <cell r="O18">
            <v>7810</v>
          </cell>
          <cell r="P18">
            <v>6850</v>
          </cell>
          <cell r="Q18">
            <v>7723</v>
          </cell>
          <cell r="R18">
            <v>6715</v>
          </cell>
          <cell r="S18">
            <v>7012</v>
          </cell>
          <cell r="T18">
            <v>7271</v>
          </cell>
          <cell r="U18">
            <v>7286</v>
          </cell>
          <cell r="V18">
            <v>7225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1903</v>
          </cell>
          <cell r="R19">
            <v>2720</v>
          </cell>
          <cell r="S19">
            <v>2907</v>
          </cell>
          <cell r="T19">
            <v>2922</v>
          </cell>
          <cell r="U19">
            <v>3009</v>
          </cell>
          <cell r="V19">
            <v>5120</v>
          </cell>
        </row>
        <row r="20">
          <cell r="B20" t="str">
            <v>Poland</v>
          </cell>
          <cell r="C20">
            <v>6794</v>
          </cell>
          <cell r="D20">
            <v>5823</v>
          </cell>
          <cell r="E20">
            <v>5799</v>
          </cell>
          <cell r="F20">
            <v>6070</v>
          </cell>
          <cell r="G20">
            <v>6875</v>
          </cell>
          <cell r="H20">
            <v>4893</v>
          </cell>
          <cell r="I20">
            <v>5766</v>
          </cell>
          <cell r="J20">
            <v>6198</v>
          </cell>
          <cell r="K20">
            <v>5225</v>
          </cell>
          <cell r="L20">
            <v>3236</v>
          </cell>
          <cell r="M20">
            <v>3995</v>
          </cell>
          <cell r="N20">
            <v>4424</v>
          </cell>
          <cell r="O20">
            <v>4234</v>
          </cell>
          <cell r="P20">
            <v>4399</v>
          </cell>
          <cell r="Q20">
            <v>5067</v>
          </cell>
          <cell r="R20">
            <v>5321</v>
          </cell>
          <cell r="S20">
            <v>5110</v>
          </cell>
          <cell r="T20">
            <v>5706</v>
          </cell>
          <cell r="U20">
            <v>5392</v>
          </cell>
          <cell r="V20">
            <v>4920</v>
          </cell>
        </row>
        <row r="21">
          <cell r="B21" t="str">
            <v>Egypt</v>
          </cell>
          <cell r="C21">
            <v>1160</v>
          </cell>
          <cell r="D21">
            <v>1150</v>
          </cell>
          <cell r="E21">
            <v>1150</v>
          </cell>
          <cell r="F21">
            <v>1150</v>
          </cell>
          <cell r="G21">
            <v>1280</v>
          </cell>
          <cell r="H21">
            <v>1100</v>
          </cell>
          <cell r="I21">
            <v>1300</v>
          </cell>
          <cell r="J21">
            <v>1000</v>
          </cell>
          <cell r="K21">
            <v>900</v>
          </cell>
          <cell r="L21">
            <v>840</v>
          </cell>
          <cell r="M21">
            <v>600</v>
          </cell>
          <cell r="N21">
            <v>545</v>
          </cell>
          <cell r="O21">
            <v>530</v>
          </cell>
          <cell r="P21">
            <v>540</v>
          </cell>
          <cell r="Q21">
            <v>515</v>
          </cell>
          <cell r="R21">
            <v>580</v>
          </cell>
          <cell r="S21">
            <v>575</v>
          </cell>
          <cell r="T21">
            <v>570</v>
          </cell>
          <cell r="U21">
            <v>500</v>
          </cell>
          <cell r="V21">
            <v>184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5164</v>
          </cell>
          <cell r="D23">
            <v>5323</v>
          </cell>
          <cell r="E23">
            <v>5538</v>
          </cell>
          <cell r="F23">
            <v>5707</v>
          </cell>
          <cell r="G23">
            <v>5901</v>
          </cell>
          <cell r="H23">
            <v>6409</v>
          </cell>
          <cell r="I23">
            <v>6487</v>
          </cell>
          <cell r="J23">
            <v>6870</v>
          </cell>
          <cell r="K23">
            <v>6870</v>
          </cell>
          <cell r="L23">
            <v>5074</v>
          </cell>
          <cell r="M23">
            <v>6569</v>
          </cell>
          <cell r="N23">
            <v>6785</v>
          </cell>
          <cell r="O23">
            <v>6746</v>
          </cell>
          <cell r="P23">
            <v>7288</v>
          </cell>
          <cell r="Q23">
            <v>7185</v>
          </cell>
          <cell r="R23">
            <v>7020</v>
          </cell>
          <cell r="S23">
            <v>6766</v>
          </cell>
          <cell r="T23">
            <v>7412</v>
          </cell>
          <cell r="U23">
            <v>6177</v>
          </cell>
          <cell r="V23">
            <v>6714</v>
          </cell>
        </row>
        <row r="24">
          <cell r="B24" t="str">
            <v>Belgium</v>
          </cell>
          <cell r="C24">
            <v>8910</v>
          </cell>
          <cell r="D24">
            <v>8020</v>
          </cell>
          <cell r="E24">
            <v>8417</v>
          </cell>
          <cell r="F24">
            <v>8309</v>
          </cell>
          <cell r="G24">
            <v>8812</v>
          </cell>
          <cell r="H24">
            <v>7776</v>
          </cell>
          <cell r="I24">
            <v>8172</v>
          </cell>
          <cell r="J24">
            <v>7147</v>
          </cell>
          <cell r="K24">
            <v>7407</v>
          </cell>
          <cell r="L24">
            <v>3289</v>
          </cell>
          <cell r="M24">
            <v>5177</v>
          </cell>
          <cell r="N24">
            <v>5253</v>
          </cell>
          <cell r="O24">
            <v>4647</v>
          </cell>
          <cell r="P24">
            <v>4738</v>
          </cell>
          <cell r="Q24">
            <v>4952</v>
          </cell>
          <cell r="R24">
            <v>4809</v>
          </cell>
          <cell r="S24">
            <v>5330</v>
          </cell>
          <cell r="T24">
            <v>5340</v>
          </cell>
          <cell r="U24">
            <v>5400</v>
          </cell>
          <cell r="V24">
            <v>5655</v>
          </cell>
        </row>
        <row r="25">
          <cell r="B25" t="str">
            <v>United Kingdom</v>
          </cell>
          <cell r="C25">
            <v>11551</v>
          </cell>
          <cell r="D25">
            <v>10271</v>
          </cell>
          <cell r="E25">
            <v>8956</v>
          </cell>
          <cell r="F25">
            <v>10630</v>
          </cell>
          <cell r="G25">
            <v>10667</v>
          </cell>
          <cell r="H25">
            <v>10550</v>
          </cell>
          <cell r="I25">
            <v>11203</v>
          </cell>
          <cell r="J25">
            <v>11282</v>
          </cell>
          <cell r="K25">
            <v>10478</v>
          </cell>
          <cell r="L25">
            <v>7955</v>
          </cell>
          <cell r="M25">
            <v>7323</v>
          </cell>
          <cell r="N25">
            <v>6946</v>
          </cell>
          <cell r="O25">
            <v>7525</v>
          </cell>
          <cell r="P25">
            <v>9915</v>
          </cell>
          <cell r="Q25">
            <v>10079</v>
          </cell>
          <cell r="R25">
            <v>9051</v>
          </cell>
          <cell r="S25">
            <v>6153</v>
          </cell>
          <cell r="T25">
            <v>5997</v>
          </cell>
          <cell r="U25">
            <v>5651</v>
          </cell>
          <cell r="V25">
            <v>5687</v>
          </cell>
        </row>
        <row r="26">
          <cell r="B26" t="str">
            <v>Netherlands</v>
          </cell>
          <cell r="C26">
            <v>5507</v>
          </cell>
          <cell r="D26">
            <v>5902</v>
          </cell>
          <cell r="E26">
            <v>5996</v>
          </cell>
          <cell r="F26">
            <v>6452</v>
          </cell>
          <cell r="G26">
            <v>6712</v>
          </cell>
          <cell r="H26">
            <v>6778</v>
          </cell>
          <cell r="I26">
            <v>6223</v>
          </cell>
          <cell r="J26">
            <v>7203</v>
          </cell>
          <cell r="K26">
            <v>6706</v>
          </cell>
          <cell r="L26">
            <v>5134</v>
          </cell>
          <cell r="M26">
            <v>6523</v>
          </cell>
          <cell r="N26">
            <v>6765</v>
          </cell>
          <cell r="O26">
            <v>6739</v>
          </cell>
          <cell r="P26">
            <v>6581</v>
          </cell>
          <cell r="Q26">
            <v>6839</v>
          </cell>
          <cell r="R26">
            <v>6888</v>
          </cell>
          <cell r="S26">
            <v>6824</v>
          </cell>
          <cell r="T26">
            <v>6781</v>
          </cell>
          <cell r="U26">
            <v>6813</v>
          </cell>
          <cell r="V26">
            <v>6657</v>
          </cell>
        </row>
        <row r="27">
          <cell r="B27" t="str">
            <v>Australia</v>
          </cell>
          <cell r="C27">
            <v>6027</v>
          </cell>
          <cell r="D27">
            <v>5774</v>
          </cell>
          <cell r="E27">
            <v>6156</v>
          </cell>
          <cell r="F27">
            <v>6202</v>
          </cell>
          <cell r="G27">
            <v>5939</v>
          </cell>
          <cell r="H27">
            <v>6375</v>
          </cell>
          <cell r="I27">
            <v>6442</v>
          </cell>
          <cell r="J27">
            <v>6418</v>
          </cell>
          <cell r="K27">
            <v>6158</v>
          </cell>
          <cell r="L27">
            <v>4331</v>
          </cell>
          <cell r="M27">
            <v>6067</v>
          </cell>
          <cell r="N27">
            <v>5150</v>
          </cell>
          <cell r="O27">
            <v>3777</v>
          </cell>
          <cell r="P27">
            <v>3642</v>
          </cell>
          <cell r="Q27">
            <v>3573</v>
          </cell>
          <cell r="R27">
            <v>3797</v>
          </cell>
          <cell r="S27">
            <v>3983</v>
          </cell>
          <cell r="T27">
            <v>4104</v>
          </cell>
          <cell r="U27">
            <v>4228</v>
          </cell>
          <cell r="V27">
            <v>4023</v>
          </cell>
        </row>
        <row r="28">
          <cell r="B28" t="str">
            <v>South Africa</v>
          </cell>
          <cell r="C28">
            <v>4675</v>
          </cell>
          <cell r="D28">
            <v>4907</v>
          </cell>
          <cell r="E28">
            <v>4967</v>
          </cell>
          <cell r="F28">
            <v>5083</v>
          </cell>
          <cell r="G28">
            <v>4950</v>
          </cell>
          <cell r="H28">
            <v>5256</v>
          </cell>
          <cell r="I28">
            <v>5174</v>
          </cell>
          <cell r="J28">
            <v>4521</v>
          </cell>
          <cell r="K28">
            <v>4504</v>
          </cell>
          <cell r="L28">
            <v>3954</v>
          </cell>
          <cell r="M28">
            <v>4367</v>
          </cell>
          <cell r="N28">
            <v>3992</v>
          </cell>
          <cell r="O28">
            <v>3904</v>
          </cell>
          <cell r="P28">
            <v>4272</v>
          </cell>
          <cell r="Q28">
            <v>3623</v>
          </cell>
          <cell r="R28">
            <v>3908</v>
          </cell>
          <cell r="S28">
            <v>3820</v>
          </cell>
          <cell r="T28">
            <v>3731</v>
          </cell>
          <cell r="U28">
            <v>3899</v>
          </cell>
          <cell r="V28">
            <v>3330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545</v>
          </cell>
          <cell r="T29">
            <v>400</v>
          </cell>
          <cell r="U29">
            <v>897</v>
          </cell>
          <cell r="V29">
            <v>4389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3235</v>
          </cell>
          <cell r="D31">
            <v>3648</v>
          </cell>
          <cell r="E31">
            <v>3813</v>
          </cell>
          <cell r="F31">
            <v>3886</v>
          </cell>
          <cell r="G31">
            <v>4105</v>
          </cell>
          <cell r="H31">
            <v>3924</v>
          </cell>
          <cell r="I31">
            <v>3585</v>
          </cell>
          <cell r="J31">
            <v>3750</v>
          </cell>
          <cell r="K31">
            <v>3441</v>
          </cell>
          <cell r="L31">
            <v>1837</v>
          </cell>
          <cell r="M31">
            <v>3329</v>
          </cell>
          <cell r="N31">
            <v>3192</v>
          </cell>
          <cell r="O31">
            <v>2883</v>
          </cell>
          <cell r="P31">
            <v>2986</v>
          </cell>
          <cell r="Q31">
            <v>3096</v>
          </cell>
          <cell r="R31">
            <v>2890</v>
          </cell>
          <cell r="S31">
            <v>3111</v>
          </cell>
          <cell r="T31">
            <v>3078</v>
          </cell>
          <cell r="U31">
            <v>2829</v>
          </cell>
          <cell r="V31">
            <v>3124</v>
          </cell>
        </row>
      </sheetData>
      <sheetData sheetId="18">
        <row r="2">
          <cell r="B2" t="str">
            <v>China</v>
          </cell>
          <cell r="C2">
            <v>1081</v>
          </cell>
          <cell r="D2">
            <v>833</v>
          </cell>
          <cell r="E2">
            <v>16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2500</v>
          </cell>
          <cell r="D3">
            <v>2000</v>
          </cell>
          <cell r="E3">
            <v>2000</v>
          </cell>
          <cell r="F3">
            <v>1800</v>
          </cell>
          <cell r="G3">
            <v>1825</v>
          </cell>
          <cell r="H3">
            <v>1000</v>
          </cell>
          <cell r="I3">
            <v>1000</v>
          </cell>
          <cell r="J3">
            <v>1000</v>
          </cell>
          <cell r="K3">
            <v>1000</v>
          </cell>
          <cell r="L3">
            <v>394</v>
          </cell>
          <cell r="M3">
            <v>416</v>
          </cell>
          <cell r="N3">
            <v>367</v>
          </cell>
          <cell r="O3">
            <v>250</v>
          </cell>
          <cell r="P3">
            <v>135</v>
          </cell>
          <cell r="Q3">
            <v>35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16170</v>
          </cell>
          <cell r="D6">
            <v>15534</v>
          </cell>
          <cell r="E6">
            <v>14152</v>
          </cell>
          <cell r="F6">
            <v>13600</v>
          </cell>
          <cell r="G6">
            <v>14520</v>
          </cell>
          <cell r="H6">
            <v>14600</v>
          </cell>
          <cell r="I6">
            <v>12875</v>
          </cell>
          <cell r="J6">
            <v>11887</v>
          </cell>
          <cell r="K6">
            <v>11627</v>
          </cell>
          <cell r="L6">
            <v>5856</v>
          </cell>
          <cell r="M6">
            <v>6530</v>
          </cell>
          <cell r="N6">
            <v>6700</v>
          </cell>
          <cell r="O6">
            <v>3610</v>
          </cell>
          <cell r="P6">
            <v>2744</v>
          </cell>
          <cell r="Q6">
            <v>1981</v>
          </cell>
          <cell r="R6">
            <v>1671</v>
          </cell>
          <cell r="S6">
            <v>1650</v>
          </cell>
          <cell r="T6">
            <v>1690</v>
          </cell>
          <cell r="U6">
            <v>1700</v>
          </cell>
          <cell r="V6">
            <v>1360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468</v>
          </cell>
          <cell r="P10">
            <v>538</v>
          </cell>
          <cell r="Q10">
            <v>513</v>
          </cell>
          <cell r="R10">
            <v>523</v>
          </cell>
          <cell r="S10">
            <v>502</v>
          </cell>
          <cell r="T10">
            <v>488</v>
          </cell>
          <cell r="U10">
            <v>511</v>
          </cell>
          <cell r="V10">
            <v>533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15883</v>
          </cell>
          <cell r="D13">
            <v>15958</v>
          </cell>
          <cell r="E13">
            <v>16400</v>
          </cell>
          <cell r="F13">
            <v>16930</v>
          </cell>
          <cell r="G13">
            <v>16812</v>
          </cell>
          <cell r="H13">
            <v>15550</v>
          </cell>
          <cell r="I13">
            <v>18233</v>
          </cell>
          <cell r="J13">
            <v>19189</v>
          </cell>
          <cell r="K13">
            <v>15319</v>
          </cell>
          <cell r="L13">
            <v>7838</v>
          </cell>
          <cell r="M13">
            <v>8730</v>
          </cell>
          <cell r="N13">
            <v>9250</v>
          </cell>
          <cell r="O13">
            <v>7035</v>
          </cell>
          <cell r="P13">
            <v>6536</v>
          </cell>
          <cell r="Q13">
            <v>5563</v>
          </cell>
          <cell r="R13">
            <v>5181</v>
          </cell>
          <cell r="S13">
            <v>5570</v>
          </cell>
          <cell r="T13">
            <v>4575</v>
          </cell>
          <cell r="U13">
            <v>4826</v>
          </cell>
          <cell r="V13">
            <v>4806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9">
        <row r="2">
          <cell r="B2" t="str">
            <v>China</v>
          </cell>
          <cell r="C2">
            <v>20200</v>
          </cell>
          <cell r="D2">
            <v>24005</v>
          </cell>
          <cell r="E2">
            <v>30489</v>
          </cell>
          <cell r="F2">
            <v>39058</v>
          </cell>
          <cell r="G2">
            <v>41672</v>
          </cell>
          <cell r="H2">
            <v>41790</v>
          </cell>
          <cell r="I2">
            <v>44202</v>
          </cell>
          <cell r="J2">
            <v>58429</v>
          </cell>
          <cell r="K2">
            <v>63413</v>
          </cell>
          <cell r="L2">
            <v>55765</v>
          </cell>
          <cell r="M2">
            <v>66315</v>
          </cell>
          <cell r="N2">
            <v>70946</v>
          </cell>
          <cell r="O2">
            <v>64796</v>
          </cell>
          <cell r="P2">
            <v>48444</v>
          </cell>
          <cell r="Q2">
            <v>54337</v>
          </cell>
          <cell r="R2">
            <v>47457</v>
          </cell>
          <cell r="S2">
            <v>50928</v>
          </cell>
          <cell r="T2">
            <v>81000</v>
          </cell>
          <cell r="U2">
            <v>108000</v>
          </cell>
          <cell r="V2">
            <v>102528</v>
          </cell>
        </row>
        <row r="3">
          <cell r="B3" t="str">
            <v>India</v>
          </cell>
          <cell r="C3">
            <v>9690</v>
          </cell>
          <cell r="D3">
            <v>9960</v>
          </cell>
          <cell r="E3">
            <v>10850</v>
          </cell>
          <cell r="F3">
            <v>12680</v>
          </cell>
          <cell r="G3">
            <v>14300</v>
          </cell>
          <cell r="H3">
            <v>24780</v>
          </cell>
          <cell r="I3">
            <v>27650</v>
          </cell>
          <cell r="J3">
            <v>31300</v>
          </cell>
          <cell r="K3">
            <v>34800</v>
          </cell>
          <cell r="L3">
            <v>40133</v>
          </cell>
          <cell r="M3">
            <v>45060</v>
          </cell>
          <cell r="N3">
            <v>49474</v>
          </cell>
          <cell r="O3">
            <v>52350</v>
          </cell>
          <cell r="P3">
            <v>46391</v>
          </cell>
          <cell r="Q3">
            <v>50211</v>
          </cell>
          <cell r="R3">
            <v>50810</v>
          </cell>
          <cell r="S3">
            <v>55253</v>
          </cell>
          <cell r="T3">
            <v>55253</v>
          </cell>
          <cell r="U3">
            <v>60234</v>
          </cell>
          <cell r="V3">
            <v>62678</v>
          </cell>
        </row>
        <row r="4">
          <cell r="B4" t="str">
            <v>Japan</v>
          </cell>
          <cell r="C4">
            <v>30660</v>
          </cell>
          <cell r="D4">
            <v>28424</v>
          </cell>
          <cell r="E4">
            <v>29212</v>
          </cell>
          <cell r="F4">
            <v>29156</v>
          </cell>
          <cell r="G4">
            <v>29762</v>
          </cell>
          <cell r="H4">
            <v>28844</v>
          </cell>
          <cell r="I4">
            <v>30261</v>
          </cell>
          <cell r="J4">
            <v>30961</v>
          </cell>
          <cell r="K4">
            <v>29501</v>
          </cell>
          <cell r="L4">
            <v>19197</v>
          </cell>
          <cell r="M4">
            <v>23843</v>
          </cell>
          <cell r="N4">
            <v>24858</v>
          </cell>
          <cell r="O4">
            <v>24925</v>
          </cell>
          <cell r="P4">
            <v>24915</v>
          </cell>
          <cell r="Q4">
            <v>25679</v>
          </cell>
          <cell r="R4">
            <v>24053</v>
          </cell>
          <cell r="S4">
            <v>23262</v>
          </cell>
          <cell r="T4">
            <v>25318</v>
          </cell>
          <cell r="U4">
            <v>26088</v>
          </cell>
          <cell r="V4">
            <v>24301</v>
          </cell>
        </row>
        <row r="5">
          <cell r="B5" t="str">
            <v>United States</v>
          </cell>
          <cell r="C5">
            <v>47850</v>
          </cell>
          <cell r="D5">
            <v>42745</v>
          </cell>
          <cell r="E5">
            <v>46124</v>
          </cell>
          <cell r="F5">
            <v>47804</v>
          </cell>
          <cell r="G5">
            <v>51968</v>
          </cell>
          <cell r="H5">
            <v>52193</v>
          </cell>
          <cell r="I5">
            <v>56098</v>
          </cell>
          <cell r="J5">
            <v>57003</v>
          </cell>
          <cell r="K5">
            <v>53062</v>
          </cell>
          <cell r="L5">
            <v>36725</v>
          </cell>
          <cell r="M5">
            <v>49338</v>
          </cell>
          <cell r="N5">
            <v>52107</v>
          </cell>
          <cell r="O5">
            <v>52414</v>
          </cell>
          <cell r="P5">
            <v>52641</v>
          </cell>
          <cell r="Q5">
            <v>55174</v>
          </cell>
          <cell r="R5">
            <v>49450</v>
          </cell>
          <cell r="S5">
            <v>52587</v>
          </cell>
          <cell r="T5">
            <v>55824</v>
          </cell>
          <cell r="U5">
            <v>58903</v>
          </cell>
          <cell r="V5">
            <v>61171</v>
          </cell>
        </row>
        <row r="6">
          <cell r="B6" t="str">
            <v>Russia</v>
          </cell>
          <cell r="C6">
            <v>8610</v>
          </cell>
          <cell r="D6">
            <v>8847</v>
          </cell>
          <cell r="E6">
            <v>8900</v>
          </cell>
          <cell r="F6">
            <v>9350</v>
          </cell>
          <cell r="G6">
            <v>10690</v>
          </cell>
          <cell r="H6">
            <v>10800</v>
          </cell>
          <cell r="I6">
            <v>16269</v>
          </cell>
          <cell r="J6">
            <v>19291</v>
          </cell>
          <cell r="K6">
            <v>20000</v>
          </cell>
          <cell r="L6">
            <v>16119</v>
          </cell>
          <cell r="M6">
            <v>17980</v>
          </cell>
          <cell r="N6">
            <v>18500</v>
          </cell>
          <cell r="O6">
            <v>20800</v>
          </cell>
          <cell r="P6">
            <v>20005</v>
          </cell>
          <cell r="Q6">
            <v>21852</v>
          </cell>
          <cell r="R6">
            <v>21600</v>
          </cell>
          <cell r="S6">
            <v>21800</v>
          </cell>
          <cell r="T6">
            <v>22000</v>
          </cell>
          <cell r="U6">
            <v>22050</v>
          </cell>
          <cell r="V6">
            <v>23500</v>
          </cell>
        </row>
        <row r="7">
          <cell r="B7" t="str">
            <v>South Korea</v>
          </cell>
          <cell r="C7">
            <v>18441</v>
          </cell>
          <cell r="D7">
            <v>19111</v>
          </cell>
          <cell r="E7">
            <v>20499</v>
          </cell>
          <cell r="F7">
            <v>20729</v>
          </cell>
          <cell r="G7">
            <v>20870</v>
          </cell>
          <cell r="H7">
            <v>21092</v>
          </cell>
          <cell r="I7">
            <v>22164</v>
          </cell>
          <cell r="J7">
            <v>23956</v>
          </cell>
          <cell r="K7">
            <v>23398</v>
          </cell>
          <cell r="L7">
            <v>20905</v>
          </cell>
          <cell r="M7">
            <v>24801</v>
          </cell>
          <cell r="N7">
            <v>26377</v>
          </cell>
          <cell r="O7">
            <v>25955</v>
          </cell>
          <cell r="P7">
            <v>25768</v>
          </cell>
          <cell r="Q7">
            <v>24197</v>
          </cell>
          <cell r="R7">
            <v>21171</v>
          </cell>
          <cell r="S7">
            <v>21055</v>
          </cell>
          <cell r="T7">
            <v>23354</v>
          </cell>
          <cell r="U7">
            <v>24183</v>
          </cell>
          <cell r="V7">
            <v>22696</v>
          </cell>
        </row>
        <row r="8">
          <cell r="B8" t="str">
            <v>Germany</v>
          </cell>
          <cell r="C8">
            <v>13324</v>
          </cell>
          <cell r="D8">
            <v>13149</v>
          </cell>
          <cell r="E8">
            <v>13206</v>
          </cell>
          <cell r="F8">
            <v>13432</v>
          </cell>
          <cell r="G8">
            <v>14216</v>
          </cell>
          <cell r="H8">
            <v>13667</v>
          </cell>
          <cell r="I8">
            <v>14674</v>
          </cell>
          <cell r="J8">
            <v>15015</v>
          </cell>
          <cell r="K8">
            <v>14639</v>
          </cell>
          <cell r="L8">
            <v>11336</v>
          </cell>
          <cell r="M8">
            <v>13215</v>
          </cell>
          <cell r="N8">
            <v>14204</v>
          </cell>
          <cell r="O8">
            <v>13789</v>
          </cell>
          <cell r="P8">
            <v>13459</v>
          </cell>
          <cell r="Q8">
            <v>13062</v>
          </cell>
          <cell r="R8">
            <v>12622</v>
          </cell>
          <cell r="S8">
            <v>12594</v>
          </cell>
          <cell r="T8">
            <v>13007</v>
          </cell>
          <cell r="U8">
            <v>12703</v>
          </cell>
          <cell r="V8">
            <v>11905</v>
          </cell>
        </row>
        <row r="9">
          <cell r="B9" t="str">
            <v>Türkiye</v>
          </cell>
          <cell r="C9">
            <v>9096</v>
          </cell>
          <cell r="D9">
            <v>9703</v>
          </cell>
          <cell r="E9">
            <v>11334</v>
          </cell>
          <cell r="F9">
            <v>12546</v>
          </cell>
          <cell r="G9">
            <v>14646</v>
          </cell>
          <cell r="H9">
            <v>14844</v>
          </cell>
          <cell r="I9">
            <v>17130</v>
          </cell>
          <cell r="J9">
            <v>19362</v>
          </cell>
          <cell r="K9">
            <v>19771</v>
          </cell>
          <cell r="L9">
            <v>17741</v>
          </cell>
          <cell r="M9">
            <v>20905</v>
          </cell>
          <cell r="N9">
            <v>25275</v>
          </cell>
          <cell r="O9">
            <v>26560</v>
          </cell>
          <cell r="P9">
            <v>24723</v>
          </cell>
          <cell r="Q9">
            <v>23752</v>
          </cell>
          <cell r="R9">
            <v>20482</v>
          </cell>
          <cell r="S9">
            <v>21846</v>
          </cell>
          <cell r="T9">
            <v>25963</v>
          </cell>
          <cell r="U9">
            <v>25799</v>
          </cell>
          <cell r="V9">
            <v>22884</v>
          </cell>
        </row>
        <row r="10">
          <cell r="B10" t="str">
            <v>Brazil</v>
          </cell>
          <cell r="C10">
            <v>5745</v>
          </cell>
          <cell r="D10">
            <v>5403</v>
          </cell>
          <cell r="E10">
            <v>5985</v>
          </cell>
          <cell r="F10">
            <v>6589</v>
          </cell>
          <cell r="G10">
            <v>7514</v>
          </cell>
          <cell r="H10">
            <v>6959</v>
          </cell>
          <cell r="I10">
            <v>7541</v>
          </cell>
          <cell r="J10">
            <v>8081</v>
          </cell>
          <cell r="K10">
            <v>7933</v>
          </cell>
          <cell r="L10">
            <v>6349</v>
          </cell>
          <cell r="M10">
            <v>7812</v>
          </cell>
          <cell r="N10">
            <v>8231</v>
          </cell>
          <cell r="O10">
            <v>8094</v>
          </cell>
          <cell r="P10">
            <v>8570</v>
          </cell>
          <cell r="Q10">
            <v>7877</v>
          </cell>
          <cell r="R10">
            <v>6720</v>
          </cell>
          <cell r="S10">
            <v>6810</v>
          </cell>
          <cell r="T10">
            <v>7495</v>
          </cell>
          <cell r="U10">
            <v>7820</v>
          </cell>
          <cell r="V10">
            <v>7272</v>
          </cell>
        </row>
        <row r="11">
          <cell r="B11" t="str">
            <v>Iran</v>
          </cell>
          <cell r="C11">
            <v>4399</v>
          </cell>
          <cell r="D11">
            <v>4768</v>
          </cell>
          <cell r="E11">
            <v>5150</v>
          </cell>
          <cell r="F11">
            <v>5603</v>
          </cell>
          <cell r="G11">
            <v>6377</v>
          </cell>
          <cell r="H11">
            <v>6939</v>
          </cell>
          <cell r="I11">
            <v>7590</v>
          </cell>
          <cell r="J11">
            <v>8120</v>
          </cell>
          <cell r="K11">
            <v>7985</v>
          </cell>
          <cell r="L11">
            <v>8916</v>
          </cell>
          <cell r="M11">
            <v>9845</v>
          </cell>
          <cell r="N11">
            <v>10901</v>
          </cell>
          <cell r="O11">
            <v>12306</v>
          </cell>
          <cell r="P11">
            <v>13409</v>
          </cell>
          <cell r="Q11">
            <v>13607</v>
          </cell>
          <cell r="R11">
            <v>13739</v>
          </cell>
          <cell r="S11">
            <v>15712</v>
          </cell>
          <cell r="T11">
            <v>19000</v>
          </cell>
          <cell r="U11">
            <v>22265</v>
          </cell>
          <cell r="V11">
            <v>23075</v>
          </cell>
        </row>
        <row r="12">
          <cell r="B12" t="str">
            <v>Italy</v>
          </cell>
          <cell r="C12">
            <v>16083</v>
          </cell>
          <cell r="D12">
            <v>16535</v>
          </cell>
          <cell r="E12">
            <v>16739</v>
          </cell>
          <cell r="F12">
            <v>17124</v>
          </cell>
          <cell r="G12">
            <v>17954</v>
          </cell>
          <cell r="H12">
            <v>17661</v>
          </cell>
          <cell r="I12">
            <v>19802</v>
          </cell>
          <cell r="J12">
            <v>19996</v>
          </cell>
          <cell r="K12">
            <v>19679</v>
          </cell>
          <cell r="L12">
            <v>14036</v>
          </cell>
          <cell r="M12">
            <v>17163</v>
          </cell>
          <cell r="N12">
            <v>18843</v>
          </cell>
          <cell r="O12">
            <v>17939</v>
          </cell>
          <cell r="P12">
            <v>17295</v>
          </cell>
          <cell r="Q12">
            <v>17200</v>
          </cell>
          <cell r="R12">
            <v>17227</v>
          </cell>
          <cell r="S12">
            <v>17704</v>
          </cell>
          <cell r="T12">
            <v>19336</v>
          </cell>
          <cell r="U12">
            <v>20012</v>
          </cell>
          <cell r="V12">
            <v>19030</v>
          </cell>
        </row>
        <row r="13">
          <cell r="B13" t="str">
            <v>Ukraine</v>
          </cell>
          <cell r="C13">
            <v>985</v>
          </cell>
          <cell r="D13">
            <v>927</v>
          </cell>
          <cell r="E13">
            <v>992</v>
          </cell>
          <cell r="F13">
            <v>2000</v>
          </cell>
          <cell r="G13">
            <v>2634</v>
          </cell>
          <cell r="H13">
            <v>3800</v>
          </cell>
          <cell r="I13">
            <v>1501</v>
          </cell>
          <cell r="J13">
            <v>1635</v>
          </cell>
          <cell r="K13">
            <v>1570</v>
          </cell>
          <cell r="L13">
            <v>1338</v>
          </cell>
          <cell r="M13">
            <v>1500</v>
          </cell>
          <cell r="N13">
            <v>1580</v>
          </cell>
          <cell r="O13">
            <v>1987</v>
          </cell>
          <cell r="P13">
            <v>1951</v>
          </cell>
          <cell r="Q13">
            <v>1678</v>
          </cell>
          <cell r="R13">
            <v>1293</v>
          </cell>
          <cell r="S13">
            <v>1700</v>
          </cell>
          <cell r="T13">
            <v>1445</v>
          </cell>
          <cell r="U13">
            <v>1571</v>
          </cell>
          <cell r="V13">
            <v>1203</v>
          </cell>
        </row>
        <row r="14">
          <cell r="B14" t="str">
            <v>Mexico</v>
          </cell>
          <cell r="C14">
            <v>10395</v>
          </cell>
          <cell r="D14">
            <v>8529</v>
          </cell>
          <cell r="E14">
            <v>9894</v>
          </cell>
          <cell r="F14">
            <v>10568</v>
          </cell>
          <cell r="G14">
            <v>11975</v>
          </cell>
          <cell r="H14">
            <v>11690</v>
          </cell>
          <cell r="I14">
            <v>12259</v>
          </cell>
          <cell r="J14">
            <v>13014</v>
          </cell>
          <cell r="K14">
            <v>12198</v>
          </cell>
          <cell r="L14">
            <v>9795</v>
          </cell>
          <cell r="M14">
            <v>11715</v>
          </cell>
          <cell r="N14">
            <v>13044</v>
          </cell>
          <cell r="O14">
            <v>13084</v>
          </cell>
          <cell r="P14">
            <v>12880</v>
          </cell>
          <cell r="Q14">
            <v>13251</v>
          </cell>
          <cell r="R14">
            <v>13240</v>
          </cell>
          <cell r="S14">
            <v>13904</v>
          </cell>
          <cell r="T14">
            <v>15234</v>
          </cell>
          <cell r="U14">
            <v>15319</v>
          </cell>
          <cell r="V14">
            <v>14145</v>
          </cell>
        </row>
        <row r="15">
          <cell r="B15" t="str">
            <v>Vietnam</v>
          </cell>
          <cell r="C15">
            <v>306</v>
          </cell>
          <cell r="D15">
            <v>319</v>
          </cell>
          <cell r="E15">
            <v>409</v>
          </cell>
          <cell r="F15">
            <v>544</v>
          </cell>
          <cell r="G15">
            <v>689</v>
          </cell>
          <cell r="H15">
            <v>890</v>
          </cell>
          <cell r="I15">
            <v>1869</v>
          </cell>
          <cell r="J15">
            <v>2024</v>
          </cell>
          <cell r="K15">
            <v>2250</v>
          </cell>
          <cell r="L15">
            <v>2700</v>
          </cell>
          <cell r="M15">
            <v>4314</v>
          </cell>
          <cell r="N15">
            <v>4900</v>
          </cell>
          <cell r="O15">
            <v>5298</v>
          </cell>
          <cell r="P15">
            <v>4974</v>
          </cell>
          <cell r="Q15">
            <v>4970</v>
          </cell>
          <cell r="R15">
            <v>4238</v>
          </cell>
          <cell r="S15">
            <v>5468</v>
          </cell>
          <cell r="T15">
            <v>7457</v>
          </cell>
          <cell r="U15">
            <v>7271</v>
          </cell>
          <cell r="V15">
            <v>7723</v>
          </cell>
        </row>
        <row r="16">
          <cell r="B16" t="str">
            <v>France</v>
          </cell>
          <cell r="C16">
            <v>8443</v>
          </cell>
          <cell r="D16">
            <v>8231</v>
          </cell>
          <cell r="E16">
            <v>7876</v>
          </cell>
          <cell r="F16">
            <v>7770</v>
          </cell>
          <cell r="G16">
            <v>8019</v>
          </cell>
          <cell r="H16">
            <v>7300</v>
          </cell>
          <cell r="I16">
            <v>7610</v>
          </cell>
          <cell r="J16">
            <v>7442</v>
          </cell>
          <cell r="K16">
            <v>7213</v>
          </cell>
          <cell r="L16">
            <v>5164</v>
          </cell>
          <cell r="M16">
            <v>5601</v>
          </cell>
          <cell r="N16">
            <v>6128</v>
          </cell>
          <cell r="O16">
            <v>6102</v>
          </cell>
          <cell r="P16">
            <v>5491</v>
          </cell>
          <cell r="Q16">
            <v>5498</v>
          </cell>
          <cell r="R16">
            <v>5159</v>
          </cell>
          <cell r="S16">
            <v>4886</v>
          </cell>
          <cell r="T16">
            <v>4840</v>
          </cell>
          <cell r="U16">
            <v>4864</v>
          </cell>
          <cell r="V16">
            <v>4388</v>
          </cell>
        </row>
        <row r="17">
          <cell r="B17" t="str">
            <v>Spain</v>
          </cell>
          <cell r="C17">
            <v>11658</v>
          </cell>
          <cell r="D17">
            <v>12283</v>
          </cell>
          <cell r="E17">
            <v>12212</v>
          </cell>
          <cell r="F17">
            <v>12528</v>
          </cell>
          <cell r="G17">
            <v>13408</v>
          </cell>
          <cell r="H17">
            <v>13466</v>
          </cell>
          <cell r="I17">
            <v>14790</v>
          </cell>
          <cell r="J17">
            <v>14809</v>
          </cell>
          <cell r="K17">
            <v>14573</v>
          </cell>
          <cell r="L17">
            <v>11270</v>
          </cell>
          <cell r="M17">
            <v>12503</v>
          </cell>
          <cell r="N17">
            <v>11660</v>
          </cell>
          <cell r="O17">
            <v>10216</v>
          </cell>
          <cell r="P17">
            <v>10042</v>
          </cell>
          <cell r="Q17">
            <v>10042</v>
          </cell>
          <cell r="R17">
            <v>10144</v>
          </cell>
          <cell r="S17">
            <v>9069</v>
          </cell>
          <cell r="T17">
            <v>9620</v>
          </cell>
          <cell r="U17">
            <v>9410</v>
          </cell>
          <cell r="V17">
            <v>9348</v>
          </cell>
        </row>
        <row r="18">
          <cell r="B18" t="str">
            <v>Canada</v>
          </cell>
          <cell r="C18">
            <v>6986</v>
          </cell>
          <cell r="D18">
            <v>6440</v>
          </cell>
          <cell r="E18">
            <v>6549</v>
          </cell>
          <cell r="F18">
            <v>6633</v>
          </cell>
          <cell r="G18">
            <v>6654</v>
          </cell>
          <cell r="H18">
            <v>6361</v>
          </cell>
          <cell r="I18">
            <v>6372</v>
          </cell>
          <cell r="J18">
            <v>6331</v>
          </cell>
          <cell r="K18">
            <v>6065</v>
          </cell>
          <cell r="L18">
            <v>3955</v>
          </cell>
          <cell r="M18">
            <v>5355</v>
          </cell>
          <cell r="N18">
            <v>5412</v>
          </cell>
          <cell r="O18">
            <v>5697</v>
          </cell>
          <cell r="P18">
            <v>5565</v>
          </cell>
          <cell r="Q18">
            <v>5007</v>
          </cell>
          <cell r="R18">
            <v>5757</v>
          </cell>
          <cell r="S18">
            <v>5634</v>
          </cell>
          <cell r="T18">
            <v>5937</v>
          </cell>
          <cell r="U18">
            <v>6157</v>
          </cell>
          <cell r="V18">
            <v>5675</v>
          </cell>
        </row>
        <row r="19">
          <cell r="B19" t="str">
            <v>Indonesia</v>
          </cell>
          <cell r="C19">
            <v>2848</v>
          </cell>
          <cell r="D19">
            <v>2781</v>
          </cell>
          <cell r="E19">
            <v>2462</v>
          </cell>
          <cell r="F19">
            <v>2042</v>
          </cell>
          <cell r="G19">
            <v>3682</v>
          </cell>
          <cell r="H19">
            <v>3675</v>
          </cell>
          <cell r="I19">
            <v>3759</v>
          </cell>
          <cell r="J19">
            <v>4160</v>
          </cell>
          <cell r="K19">
            <v>3915</v>
          </cell>
          <cell r="L19">
            <v>3501</v>
          </cell>
          <cell r="M19">
            <v>3664</v>
          </cell>
          <cell r="N19">
            <v>3621</v>
          </cell>
          <cell r="O19">
            <v>2254</v>
          </cell>
          <cell r="P19">
            <v>2644</v>
          </cell>
          <cell r="Q19">
            <v>2448</v>
          </cell>
          <cell r="R19">
            <v>2134</v>
          </cell>
          <cell r="S19">
            <v>1839</v>
          </cell>
          <cell r="T19">
            <v>2274</v>
          </cell>
          <cell r="U19">
            <v>3174</v>
          </cell>
          <cell r="V19">
            <v>3440</v>
          </cell>
        </row>
        <row r="20">
          <cell r="B20" t="str">
            <v>Poland</v>
          </cell>
          <cell r="C20">
            <v>3290</v>
          </cell>
          <cell r="D20">
            <v>2814</v>
          </cell>
          <cell r="E20">
            <v>2561</v>
          </cell>
          <cell r="F20">
            <v>3037</v>
          </cell>
          <cell r="G20">
            <v>3717</v>
          </cell>
          <cell r="H20">
            <v>3443</v>
          </cell>
          <cell r="I20">
            <v>4241</v>
          </cell>
          <cell r="J20">
            <v>4434</v>
          </cell>
          <cell r="K20">
            <v>4503</v>
          </cell>
          <cell r="L20">
            <v>3893</v>
          </cell>
          <cell r="M20">
            <v>3998</v>
          </cell>
          <cell r="N20">
            <v>4356</v>
          </cell>
          <cell r="O20">
            <v>4132</v>
          </cell>
          <cell r="P20">
            <v>3551</v>
          </cell>
          <cell r="Q20">
            <v>3492</v>
          </cell>
          <cell r="R20">
            <v>3877</v>
          </cell>
          <cell r="S20">
            <v>3891</v>
          </cell>
          <cell r="T20">
            <v>4626</v>
          </cell>
          <cell r="U20">
            <v>4765</v>
          </cell>
          <cell r="V20">
            <v>4037</v>
          </cell>
        </row>
        <row r="21">
          <cell r="B21" t="str">
            <v>Egypt</v>
          </cell>
          <cell r="C21">
            <v>1660</v>
          </cell>
          <cell r="D21">
            <v>2650</v>
          </cell>
          <cell r="E21">
            <v>3165</v>
          </cell>
          <cell r="F21">
            <v>3250</v>
          </cell>
          <cell r="G21">
            <v>3530</v>
          </cell>
          <cell r="H21">
            <v>4500</v>
          </cell>
          <cell r="I21">
            <v>4750</v>
          </cell>
          <cell r="J21">
            <v>5225</v>
          </cell>
          <cell r="K21">
            <v>5300</v>
          </cell>
          <cell r="L21">
            <v>4700</v>
          </cell>
          <cell r="M21">
            <v>6075</v>
          </cell>
          <cell r="N21">
            <v>5940</v>
          </cell>
          <cell r="O21">
            <v>6100</v>
          </cell>
          <cell r="P21">
            <v>6215</v>
          </cell>
          <cell r="Q21">
            <v>5970</v>
          </cell>
          <cell r="R21">
            <v>4930</v>
          </cell>
          <cell r="S21">
            <v>4460</v>
          </cell>
          <cell r="T21">
            <v>6300</v>
          </cell>
          <cell r="U21">
            <v>7305</v>
          </cell>
          <cell r="V21">
            <v>7073</v>
          </cell>
        </row>
        <row r="22">
          <cell r="B22" t="str">
            <v>Saudi Arabia</v>
          </cell>
          <cell r="C22">
            <v>2981</v>
          </cell>
          <cell r="D22">
            <v>3413</v>
          </cell>
          <cell r="E22">
            <v>3570</v>
          </cell>
          <cell r="F22">
            <v>3944</v>
          </cell>
          <cell r="G22">
            <v>3902</v>
          </cell>
          <cell r="H22">
            <v>4186</v>
          </cell>
          <cell r="I22">
            <v>3974</v>
          </cell>
          <cell r="J22">
            <v>4644</v>
          </cell>
          <cell r="K22">
            <v>4667</v>
          </cell>
          <cell r="L22">
            <v>4690</v>
          </cell>
          <cell r="M22">
            <v>5015</v>
          </cell>
          <cell r="N22">
            <v>5275</v>
          </cell>
          <cell r="O22">
            <v>5203</v>
          </cell>
          <cell r="P22">
            <v>5471</v>
          </cell>
          <cell r="Q22">
            <v>6291</v>
          </cell>
          <cell r="R22">
            <v>5229</v>
          </cell>
          <cell r="S22">
            <v>5461</v>
          </cell>
          <cell r="T22">
            <v>4831</v>
          </cell>
          <cell r="U22">
            <v>5240</v>
          </cell>
          <cell r="V22">
            <v>8191</v>
          </cell>
        </row>
        <row r="23">
          <cell r="B23" t="str">
            <v>Austria</v>
          </cell>
          <cell r="C23">
            <v>541</v>
          </cell>
          <cell r="D23">
            <v>546</v>
          </cell>
          <cell r="E23">
            <v>651</v>
          </cell>
          <cell r="F23">
            <v>555</v>
          </cell>
          <cell r="G23">
            <v>629</v>
          </cell>
          <cell r="H23">
            <v>622</v>
          </cell>
          <cell r="I23">
            <v>643</v>
          </cell>
          <cell r="J23">
            <v>708</v>
          </cell>
          <cell r="K23">
            <v>723</v>
          </cell>
          <cell r="L23">
            <v>588</v>
          </cell>
          <cell r="M23">
            <v>637</v>
          </cell>
          <cell r="N23">
            <v>689</v>
          </cell>
          <cell r="O23">
            <v>674</v>
          </cell>
          <cell r="P23">
            <v>664</v>
          </cell>
          <cell r="Q23">
            <v>691</v>
          </cell>
          <cell r="R23">
            <v>667</v>
          </cell>
          <cell r="S23">
            <v>672</v>
          </cell>
          <cell r="T23">
            <v>723</v>
          </cell>
          <cell r="U23">
            <v>708</v>
          </cell>
          <cell r="V23">
            <v>709</v>
          </cell>
        </row>
        <row r="24">
          <cell r="B24" t="str">
            <v>Belgium</v>
          </cell>
          <cell r="C24">
            <v>2726</v>
          </cell>
          <cell r="D24">
            <v>2740</v>
          </cell>
          <cell r="E24">
            <v>2926</v>
          </cell>
          <cell r="F24">
            <v>2805</v>
          </cell>
          <cell r="G24">
            <v>2885</v>
          </cell>
          <cell r="H24">
            <v>2644</v>
          </cell>
          <cell r="I24">
            <v>3458</v>
          </cell>
          <cell r="J24">
            <v>3545</v>
          </cell>
          <cell r="K24">
            <v>3265</v>
          </cell>
          <cell r="L24">
            <v>2347</v>
          </cell>
          <cell r="M24">
            <v>2796</v>
          </cell>
          <cell r="N24">
            <v>2773</v>
          </cell>
          <cell r="O24">
            <v>2654</v>
          </cell>
          <cell r="P24">
            <v>2389</v>
          </cell>
          <cell r="Q24">
            <v>2379</v>
          </cell>
          <cell r="R24">
            <v>2448</v>
          </cell>
          <cell r="S24">
            <v>2357</v>
          </cell>
          <cell r="T24">
            <v>2500</v>
          </cell>
          <cell r="U24">
            <v>2580</v>
          </cell>
          <cell r="V24">
            <v>2104</v>
          </cell>
        </row>
        <row r="25">
          <cell r="B25" t="str">
            <v>United Kingdom</v>
          </cell>
          <cell r="C25">
            <v>3604</v>
          </cell>
          <cell r="D25">
            <v>3272</v>
          </cell>
          <cell r="E25">
            <v>2711</v>
          </cell>
          <cell r="F25">
            <v>2638</v>
          </cell>
          <cell r="G25">
            <v>3099</v>
          </cell>
          <cell r="H25">
            <v>2687</v>
          </cell>
          <cell r="I25">
            <v>2666</v>
          </cell>
          <cell r="J25">
            <v>3035</v>
          </cell>
          <cell r="K25">
            <v>3043</v>
          </cell>
          <cell r="L25">
            <v>2120</v>
          </cell>
          <cell r="M25">
            <v>2385</v>
          </cell>
          <cell r="N25">
            <v>2532</v>
          </cell>
          <cell r="O25">
            <v>2054</v>
          </cell>
          <cell r="P25">
            <v>1942</v>
          </cell>
          <cell r="Q25">
            <v>1955</v>
          </cell>
          <cell r="R25">
            <v>1856</v>
          </cell>
          <cell r="S25">
            <v>1482</v>
          </cell>
          <cell r="T25">
            <v>1494</v>
          </cell>
          <cell r="U25">
            <v>1616</v>
          </cell>
          <cell r="V25">
            <v>1531</v>
          </cell>
        </row>
        <row r="26">
          <cell r="B26" t="str">
            <v>Netherlands</v>
          </cell>
          <cell r="C26">
            <v>159</v>
          </cell>
          <cell r="D26">
            <v>135</v>
          </cell>
          <cell r="E26">
            <v>122</v>
          </cell>
          <cell r="F26">
            <v>120</v>
          </cell>
          <cell r="G26">
            <v>136</v>
          </cell>
          <cell r="H26">
            <v>141</v>
          </cell>
          <cell r="I26">
            <v>150</v>
          </cell>
          <cell r="J26">
            <v>165</v>
          </cell>
          <cell r="K26">
            <v>148</v>
          </cell>
          <cell r="L26">
            <v>60</v>
          </cell>
          <cell r="M26">
            <v>128</v>
          </cell>
          <cell r="N26">
            <v>172</v>
          </cell>
          <cell r="O26">
            <v>141</v>
          </cell>
          <cell r="P26">
            <v>132</v>
          </cell>
          <cell r="Q26">
            <v>125</v>
          </cell>
          <cell r="R26">
            <v>107</v>
          </cell>
          <cell r="S26">
            <v>93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1102</v>
          </cell>
          <cell r="D27">
            <v>1259</v>
          </cell>
          <cell r="E27">
            <v>1371</v>
          </cell>
          <cell r="F27">
            <v>1342</v>
          </cell>
          <cell r="G27">
            <v>1475</v>
          </cell>
          <cell r="H27">
            <v>1380</v>
          </cell>
          <cell r="I27">
            <v>1439</v>
          </cell>
          <cell r="J27">
            <v>1520</v>
          </cell>
          <cell r="K27">
            <v>1466</v>
          </cell>
          <cell r="L27">
            <v>919</v>
          </cell>
          <cell r="M27">
            <v>1229</v>
          </cell>
          <cell r="N27">
            <v>1254</v>
          </cell>
          <cell r="O27">
            <v>1116</v>
          </cell>
          <cell r="P27">
            <v>1045</v>
          </cell>
          <cell r="Q27">
            <v>1034</v>
          </cell>
          <cell r="R27">
            <v>1127</v>
          </cell>
          <cell r="S27">
            <v>1276</v>
          </cell>
          <cell r="T27">
            <v>1224</v>
          </cell>
          <cell r="U27">
            <v>1461</v>
          </cell>
          <cell r="V27">
            <v>1470</v>
          </cell>
        </row>
        <row r="28">
          <cell r="B28" t="str">
            <v>South Africa</v>
          </cell>
          <cell r="C28">
            <v>3806</v>
          </cell>
          <cell r="D28">
            <v>3914</v>
          </cell>
          <cell r="E28">
            <v>4124</v>
          </cell>
          <cell r="F28">
            <v>4398</v>
          </cell>
          <cell r="G28">
            <v>4550</v>
          </cell>
          <cell r="H28">
            <v>4238</v>
          </cell>
          <cell r="I28">
            <v>4544</v>
          </cell>
          <cell r="J28">
            <v>4577</v>
          </cell>
          <cell r="K28">
            <v>3765</v>
          </cell>
          <cell r="L28">
            <v>3530</v>
          </cell>
          <cell r="M28">
            <v>3250</v>
          </cell>
          <cell r="N28">
            <v>3555</v>
          </cell>
          <cell r="O28">
            <v>3034</v>
          </cell>
          <cell r="P28">
            <v>2890</v>
          </cell>
          <cell r="Q28">
            <v>2789</v>
          </cell>
          <cell r="R28">
            <v>2510</v>
          </cell>
          <cell r="S28">
            <v>2322</v>
          </cell>
          <cell r="T28">
            <v>2570</v>
          </cell>
          <cell r="U28">
            <v>2428</v>
          </cell>
          <cell r="V28">
            <v>2822</v>
          </cell>
        </row>
        <row r="29">
          <cell r="B29" t="str">
            <v>Malaysia</v>
          </cell>
          <cell r="C29">
            <v>3650</v>
          </cell>
          <cell r="D29">
            <v>4100</v>
          </cell>
          <cell r="E29">
            <v>4722</v>
          </cell>
          <cell r="F29">
            <v>3960</v>
          </cell>
          <cell r="G29">
            <v>5698</v>
          </cell>
          <cell r="H29">
            <v>5296</v>
          </cell>
          <cell r="I29">
            <v>5834</v>
          </cell>
          <cell r="J29">
            <v>6895</v>
          </cell>
          <cell r="K29">
            <v>6423</v>
          </cell>
          <cell r="L29">
            <v>5354</v>
          </cell>
          <cell r="M29">
            <v>5694</v>
          </cell>
          <cell r="N29">
            <v>5941</v>
          </cell>
          <cell r="O29">
            <v>5612</v>
          </cell>
          <cell r="P29">
            <v>4693</v>
          </cell>
          <cell r="Q29">
            <v>4316</v>
          </cell>
          <cell r="R29">
            <v>3784</v>
          </cell>
          <cell r="S29">
            <v>2219</v>
          </cell>
          <cell r="T29">
            <v>2815</v>
          </cell>
          <cell r="U29">
            <v>3211</v>
          </cell>
          <cell r="V29">
            <v>2559</v>
          </cell>
        </row>
        <row r="30">
          <cell r="B30" t="str">
            <v>Thailand</v>
          </cell>
          <cell r="C30">
            <v>2100</v>
          </cell>
          <cell r="D30">
            <v>2127</v>
          </cell>
          <cell r="E30">
            <v>2538</v>
          </cell>
          <cell r="F30">
            <v>3551</v>
          </cell>
          <cell r="G30">
            <v>4533</v>
          </cell>
          <cell r="H30">
            <v>5161</v>
          </cell>
          <cell r="I30">
            <v>4914</v>
          </cell>
          <cell r="J30">
            <v>5565</v>
          </cell>
          <cell r="K30">
            <v>5211</v>
          </cell>
          <cell r="L30">
            <v>3646</v>
          </cell>
          <cell r="M30">
            <v>4145</v>
          </cell>
          <cell r="N30">
            <v>4256</v>
          </cell>
          <cell r="O30">
            <v>3641</v>
          </cell>
          <cell r="P30">
            <v>3613</v>
          </cell>
          <cell r="Q30">
            <v>5835</v>
          </cell>
          <cell r="R30">
            <v>5069</v>
          </cell>
          <cell r="S30">
            <v>5400</v>
          </cell>
          <cell r="T30">
            <v>6762</v>
          </cell>
          <cell r="U30">
            <v>6403</v>
          </cell>
          <cell r="V30">
            <v>4246</v>
          </cell>
        </row>
        <row r="31">
          <cell r="B31" t="str">
            <v>Sweden</v>
          </cell>
          <cell r="C31">
            <v>1992</v>
          </cell>
          <cell r="D31">
            <v>1870</v>
          </cell>
          <cell r="E31">
            <v>1940</v>
          </cell>
          <cell r="F31">
            <v>1822</v>
          </cell>
          <cell r="G31">
            <v>1874</v>
          </cell>
          <cell r="H31">
            <v>1768</v>
          </cell>
          <cell r="I31">
            <v>1881</v>
          </cell>
          <cell r="J31">
            <v>1923</v>
          </cell>
          <cell r="K31">
            <v>1723</v>
          </cell>
          <cell r="L31">
            <v>967</v>
          </cell>
          <cell r="M31">
            <v>1517</v>
          </cell>
          <cell r="N31">
            <v>1675</v>
          </cell>
          <cell r="O31">
            <v>1443</v>
          </cell>
          <cell r="P31">
            <v>1418</v>
          </cell>
          <cell r="Q31">
            <v>1443</v>
          </cell>
          <cell r="R31">
            <v>1667</v>
          </cell>
          <cell r="S31">
            <v>1706</v>
          </cell>
          <cell r="T31">
            <v>1848</v>
          </cell>
          <cell r="U31">
            <v>1824</v>
          </cell>
          <cell r="V31">
            <v>1596</v>
          </cell>
        </row>
      </sheetData>
      <sheetData sheetId="20"/>
      <sheetData sheetId="21"/>
      <sheetData sheetId="22"/>
      <sheetData sheetId="23">
        <row r="2">
          <cell r="B2" t="str">
            <v>China</v>
          </cell>
          <cell r="C2">
            <v>5089</v>
          </cell>
          <cell r="D2">
            <v>2729</v>
          </cell>
          <cell r="E2">
            <v>1352</v>
          </cell>
          <cell r="F2">
            <v>1491</v>
          </cell>
          <cell r="G2">
            <v>6155</v>
          </cell>
          <cell r="H2">
            <v>7236</v>
          </cell>
          <cell r="I2">
            <v>9078</v>
          </cell>
          <cell r="J2">
            <v>6457</v>
          </cell>
          <cell r="K2">
            <v>1319</v>
          </cell>
          <cell r="L2">
            <v>44</v>
          </cell>
          <cell r="M2">
            <v>145</v>
          </cell>
          <cell r="N2">
            <v>5</v>
          </cell>
          <cell r="O2">
            <v>4</v>
          </cell>
          <cell r="P2">
            <v>4</v>
          </cell>
          <cell r="Q2">
            <v>7</v>
          </cell>
          <cell r="R2">
            <v>8</v>
          </cell>
          <cell r="S2">
            <v>13</v>
          </cell>
          <cell r="T2">
            <v>12</v>
          </cell>
          <cell r="U2">
            <v>15</v>
          </cell>
          <cell r="V2">
            <v>38</v>
          </cell>
        </row>
        <row r="3">
          <cell r="B3" t="str">
            <v>India</v>
          </cell>
          <cell r="C3">
            <v>205</v>
          </cell>
          <cell r="D3">
            <v>244</v>
          </cell>
          <cell r="E3">
            <v>346</v>
          </cell>
          <cell r="F3">
            <v>670</v>
          </cell>
          <cell r="G3">
            <v>389</v>
          </cell>
          <cell r="H3">
            <v>276</v>
          </cell>
          <cell r="I3">
            <v>1220</v>
          </cell>
          <cell r="J3">
            <v>690</v>
          </cell>
          <cell r="K3">
            <v>1126</v>
          </cell>
          <cell r="L3">
            <v>695</v>
          </cell>
          <cell r="M3">
            <v>222</v>
          </cell>
          <cell r="N3">
            <v>481</v>
          </cell>
          <cell r="O3">
            <v>601</v>
          </cell>
          <cell r="P3">
            <v>1253</v>
          </cell>
          <cell r="Q3">
            <v>1601</v>
          </cell>
          <cell r="R3">
            <v>769</v>
          </cell>
          <cell r="S3">
            <v>1766</v>
          </cell>
          <cell r="T3">
            <v>2786</v>
          </cell>
          <cell r="U3">
            <v>2452</v>
          </cell>
          <cell r="V3">
            <v>2717</v>
          </cell>
        </row>
        <row r="4">
          <cell r="B4" t="str">
            <v>Japan</v>
          </cell>
          <cell r="C4">
            <v>1499</v>
          </cell>
          <cell r="D4">
            <v>3086</v>
          </cell>
          <cell r="E4">
            <v>3967</v>
          </cell>
          <cell r="F4">
            <v>3019</v>
          </cell>
          <cell r="G4">
            <v>3112</v>
          </cell>
          <cell r="H4">
            <v>4072</v>
          </cell>
          <cell r="I4">
            <v>4514</v>
          </cell>
          <cell r="J4">
            <v>4831</v>
          </cell>
          <cell r="K4">
            <v>4760</v>
          </cell>
          <cell r="L4">
            <v>5843</v>
          </cell>
          <cell r="M4">
            <v>5229</v>
          </cell>
          <cell r="N4">
            <v>5162</v>
          </cell>
          <cell r="O4">
            <v>5519</v>
          </cell>
          <cell r="P4">
            <v>5966</v>
          </cell>
          <cell r="Q4">
            <v>5330</v>
          </cell>
          <cell r="R4">
            <v>4814</v>
          </cell>
          <cell r="S4">
            <v>4542</v>
          </cell>
          <cell r="T4">
            <v>4326</v>
          </cell>
          <cell r="U4">
            <v>4064</v>
          </cell>
          <cell r="V4">
            <v>3493</v>
          </cell>
        </row>
        <row r="5">
          <cell r="B5" t="str">
            <v>United States</v>
          </cell>
          <cell r="C5">
            <v>102</v>
          </cell>
          <cell r="D5">
            <v>127</v>
          </cell>
          <cell r="E5">
            <v>102</v>
          </cell>
          <cell r="F5">
            <v>212</v>
          </cell>
          <cell r="G5">
            <v>262</v>
          </cell>
          <cell r="H5">
            <v>350</v>
          </cell>
          <cell r="I5">
            <v>204</v>
          </cell>
          <cell r="J5">
            <v>389</v>
          </cell>
          <cell r="K5">
            <v>520</v>
          </cell>
          <cell r="L5">
            <v>591</v>
          </cell>
          <cell r="M5">
            <v>616</v>
          </cell>
          <cell r="N5">
            <v>907</v>
          </cell>
          <cell r="O5">
            <v>808</v>
          </cell>
          <cell r="P5">
            <v>449</v>
          </cell>
          <cell r="Q5">
            <v>295</v>
          </cell>
          <cell r="R5">
            <v>142</v>
          </cell>
          <cell r="S5">
            <v>113</v>
          </cell>
          <cell r="T5">
            <v>146</v>
          </cell>
          <cell r="U5">
            <v>95</v>
          </cell>
          <cell r="V5">
            <v>76</v>
          </cell>
        </row>
        <row r="6">
          <cell r="B6" t="str">
            <v>Russia</v>
          </cell>
          <cell r="C6">
            <v>12191</v>
          </cell>
          <cell r="D6">
            <v>12000</v>
          </cell>
          <cell r="E6">
            <v>11918</v>
          </cell>
          <cell r="F6">
            <v>11360</v>
          </cell>
          <cell r="G6">
            <v>13417</v>
          </cell>
          <cell r="H6">
            <v>13984</v>
          </cell>
          <cell r="I6">
            <v>15504</v>
          </cell>
          <cell r="J6">
            <v>15120</v>
          </cell>
          <cell r="K6">
            <v>16030</v>
          </cell>
          <cell r="L6">
            <v>13270</v>
          </cell>
          <cell r="M6">
            <v>15309</v>
          </cell>
          <cell r="N6">
            <v>13166</v>
          </cell>
          <cell r="O6">
            <v>15507</v>
          </cell>
          <cell r="P6">
            <v>13783</v>
          </cell>
          <cell r="Q6">
            <v>14156</v>
          </cell>
          <cell r="R6">
            <v>15310</v>
          </cell>
          <cell r="S6">
            <v>15789</v>
          </cell>
          <cell r="T6">
            <v>15141</v>
          </cell>
          <cell r="U6">
            <v>16743</v>
          </cell>
          <cell r="V6">
            <v>15272</v>
          </cell>
        </row>
        <row r="7">
          <cell r="B7" t="str">
            <v>South Korea</v>
          </cell>
          <cell r="C7">
            <v>124</v>
          </cell>
          <cell r="D7">
            <v>415</v>
          </cell>
          <cell r="E7">
            <v>199</v>
          </cell>
          <cell r="F7">
            <v>154</v>
          </cell>
          <cell r="G7">
            <v>89</v>
          </cell>
          <cell r="H7">
            <v>184</v>
          </cell>
          <cell r="I7">
            <v>187</v>
          </cell>
          <cell r="J7">
            <v>274</v>
          </cell>
          <cell r="K7">
            <v>620</v>
          </cell>
          <cell r="L7">
            <v>353</v>
          </cell>
          <cell r="M7">
            <v>1189</v>
          </cell>
          <cell r="N7">
            <v>1719</v>
          </cell>
          <cell r="O7">
            <v>1985</v>
          </cell>
          <cell r="P7">
            <v>1346</v>
          </cell>
          <cell r="Q7">
            <v>870</v>
          </cell>
          <cell r="R7">
            <v>483</v>
          </cell>
          <cell r="S7">
            <v>352</v>
          </cell>
          <cell r="T7">
            <v>912</v>
          </cell>
          <cell r="U7">
            <v>693</v>
          </cell>
          <cell r="V7">
            <v>342</v>
          </cell>
        </row>
        <row r="8">
          <cell r="B8" t="str">
            <v>Germany</v>
          </cell>
          <cell r="C8">
            <v>2451</v>
          </cell>
          <cell r="D8">
            <v>2032</v>
          </cell>
          <cell r="E8">
            <v>2011</v>
          </cell>
          <cell r="F8">
            <v>2563</v>
          </cell>
          <cell r="G8">
            <v>2105</v>
          </cell>
          <cell r="H8">
            <v>1950</v>
          </cell>
          <cell r="I8">
            <v>2171</v>
          </cell>
          <cell r="J8">
            <v>2497</v>
          </cell>
          <cell r="K8">
            <v>2047</v>
          </cell>
          <cell r="L8">
            <v>1655</v>
          </cell>
          <cell r="M8">
            <v>2150</v>
          </cell>
          <cell r="N8">
            <v>2100</v>
          </cell>
          <cell r="O8">
            <v>1690</v>
          </cell>
          <cell r="P8">
            <v>1822</v>
          </cell>
          <cell r="Q8">
            <v>1939</v>
          </cell>
          <cell r="R8">
            <v>1910</v>
          </cell>
          <cell r="S8">
            <v>1899</v>
          </cell>
          <cell r="T8">
            <v>1891</v>
          </cell>
          <cell r="U8">
            <v>1805</v>
          </cell>
          <cell r="V8">
            <v>1485</v>
          </cell>
        </row>
        <row r="9">
          <cell r="B9" t="str">
            <v>Türkiye</v>
          </cell>
          <cell r="C9">
            <v>1235</v>
          </cell>
          <cell r="D9">
            <v>2266</v>
          </cell>
          <cell r="E9">
            <v>1200</v>
          </cell>
          <cell r="F9">
            <v>3104</v>
          </cell>
          <cell r="G9">
            <v>3759</v>
          </cell>
          <cell r="H9">
            <v>2209</v>
          </cell>
          <cell r="I9">
            <v>223</v>
          </cell>
          <cell r="J9">
            <v>0</v>
          </cell>
          <cell r="K9">
            <v>2501</v>
          </cell>
          <cell r="L9">
            <v>2424</v>
          </cell>
          <cell r="M9">
            <v>3737</v>
          </cell>
          <cell r="N9">
            <v>2455</v>
          </cell>
          <cell r="O9">
            <v>2980</v>
          </cell>
          <cell r="P9">
            <v>1567</v>
          </cell>
          <cell r="Q9">
            <v>603</v>
          </cell>
          <cell r="R9">
            <v>305</v>
          </cell>
          <cell r="S9">
            <v>272</v>
          </cell>
          <cell r="T9">
            <v>891</v>
          </cell>
          <cell r="U9">
            <v>1021</v>
          </cell>
          <cell r="V9">
            <v>1336</v>
          </cell>
        </row>
        <row r="10">
          <cell r="B10" t="str">
            <v>Brazil</v>
          </cell>
          <cell r="C10">
            <v>6213</v>
          </cell>
          <cell r="D10">
            <v>6365</v>
          </cell>
          <cell r="E10">
            <v>7780</v>
          </cell>
          <cell r="F10">
            <v>7238</v>
          </cell>
          <cell r="G10">
            <v>6339</v>
          </cell>
          <cell r="H10">
            <v>5957</v>
          </cell>
          <cell r="I10">
            <v>5738</v>
          </cell>
          <cell r="J10">
            <v>5099</v>
          </cell>
          <cell r="K10">
            <v>5665</v>
          </cell>
          <cell r="L10">
            <v>4612</v>
          </cell>
          <cell r="M10">
            <v>5257</v>
          </cell>
          <cell r="N10">
            <v>7170</v>
          </cell>
          <cell r="O10">
            <v>6637</v>
          </cell>
          <cell r="P10">
            <v>5273</v>
          </cell>
          <cell r="Q10">
            <v>6295</v>
          </cell>
          <cell r="R10">
            <v>8717</v>
          </cell>
          <cell r="S10">
            <v>8446</v>
          </cell>
          <cell r="T10">
            <v>9758</v>
          </cell>
          <cell r="U10">
            <v>9207</v>
          </cell>
          <cell r="V10">
            <v>8642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50</v>
          </cell>
          <cell r="L11">
            <v>0</v>
          </cell>
          <cell r="M11">
            <v>66</v>
          </cell>
          <cell r="N11">
            <v>6</v>
          </cell>
          <cell r="O11">
            <v>1</v>
          </cell>
          <cell r="P11">
            <v>90</v>
          </cell>
          <cell r="Q11">
            <v>746</v>
          </cell>
          <cell r="R11">
            <v>1353</v>
          </cell>
          <cell r="S11">
            <v>3372</v>
          </cell>
          <cell r="T11">
            <v>5940</v>
          </cell>
          <cell r="U11">
            <v>6265</v>
          </cell>
          <cell r="V11">
            <v>752</v>
          </cell>
        </row>
        <row r="12">
          <cell r="B12" t="str">
            <v>Italy</v>
          </cell>
          <cell r="C12">
            <v>841</v>
          </cell>
          <cell r="D12">
            <v>770</v>
          </cell>
          <cell r="E12">
            <v>787</v>
          </cell>
          <cell r="F12">
            <v>546</v>
          </cell>
          <cell r="G12">
            <v>403</v>
          </cell>
          <cell r="H12">
            <v>698</v>
          </cell>
          <cell r="I12">
            <v>959</v>
          </cell>
          <cell r="J12">
            <v>983</v>
          </cell>
          <cell r="K12">
            <v>964</v>
          </cell>
          <cell r="L12">
            <v>570</v>
          </cell>
          <cell r="M12">
            <v>908</v>
          </cell>
          <cell r="N12">
            <v>909</v>
          </cell>
          <cell r="O12">
            <v>831</v>
          </cell>
          <cell r="P12">
            <v>703</v>
          </cell>
          <cell r="Q12">
            <v>654</v>
          </cell>
          <cell r="R12">
            <v>461</v>
          </cell>
          <cell r="S12">
            <v>544</v>
          </cell>
          <cell r="T12">
            <v>754</v>
          </cell>
          <cell r="U12">
            <v>788</v>
          </cell>
          <cell r="V12">
            <v>765</v>
          </cell>
        </row>
        <row r="13">
          <cell r="B13" t="str">
            <v>Ukraine</v>
          </cell>
          <cell r="C13">
            <v>8884</v>
          </cell>
          <cell r="D13">
            <v>9182</v>
          </cell>
          <cell r="E13">
            <v>10452</v>
          </cell>
          <cell r="F13">
            <v>10167</v>
          </cell>
          <cell r="G13">
            <v>10481</v>
          </cell>
          <cell r="H13">
            <v>9887</v>
          </cell>
          <cell r="I13">
            <v>12557</v>
          </cell>
          <cell r="J13">
            <v>11827</v>
          </cell>
          <cell r="K13">
            <v>12763</v>
          </cell>
          <cell r="L13">
            <v>11520</v>
          </cell>
          <cell r="M13">
            <v>11430</v>
          </cell>
          <cell r="N13">
            <v>10816</v>
          </cell>
          <cell r="O13">
            <v>10101</v>
          </cell>
          <cell r="P13">
            <v>10952</v>
          </cell>
          <cell r="Q13">
            <v>9290</v>
          </cell>
          <cell r="R13">
            <v>7849</v>
          </cell>
          <cell r="S13">
            <v>7833</v>
          </cell>
          <cell r="T13">
            <v>6372</v>
          </cell>
          <cell r="U13">
            <v>6402</v>
          </cell>
          <cell r="V13">
            <v>7122</v>
          </cell>
        </row>
        <row r="14">
          <cell r="B14" t="str">
            <v>Mexico</v>
          </cell>
          <cell r="C14">
            <v>2492</v>
          </cell>
          <cell r="D14">
            <v>1446</v>
          </cell>
          <cell r="E14">
            <v>1891</v>
          </cell>
          <cell r="F14">
            <v>2407</v>
          </cell>
          <cell r="G14">
            <v>2764</v>
          </cell>
          <cell r="H14">
            <v>2591</v>
          </cell>
          <cell r="I14">
            <v>2365</v>
          </cell>
          <cell r="J14">
            <v>2671</v>
          </cell>
          <cell r="K14">
            <v>2898</v>
          </cell>
          <cell r="L14">
            <v>1003</v>
          </cell>
          <cell r="M14">
            <v>1749</v>
          </cell>
          <cell r="N14">
            <v>1833</v>
          </cell>
          <cell r="O14">
            <v>1020</v>
          </cell>
          <cell r="P14">
            <v>1340</v>
          </cell>
          <cell r="Q14">
            <v>1291</v>
          </cell>
          <cell r="R14">
            <v>707</v>
          </cell>
          <cell r="S14">
            <v>731</v>
          </cell>
          <cell r="T14">
            <v>1037</v>
          </cell>
          <cell r="U14">
            <v>2000</v>
          </cell>
          <cell r="V14">
            <v>1682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396</v>
          </cell>
          <cell r="L15">
            <v>4</v>
          </cell>
          <cell r="M15">
            <v>1</v>
          </cell>
          <cell r="N15">
            <v>116</v>
          </cell>
          <cell r="O15">
            <v>82</v>
          </cell>
          <cell r="P15">
            <v>81</v>
          </cell>
          <cell r="Q15">
            <v>126</v>
          </cell>
          <cell r="R15">
            <v>25</v>
          </cell>
          <cell r="S15">
            <v>1</v>
          </cell>
          <cell r="T15">
            <v>654</v>
          </cell>
          <cell r="U15">
            <v>764</v>
          </cell>
          <cell r="V15">
            <v>930</v>
          </cell>
        </row>
        <row r="16">
          <cell r="B16" t="str">
            <v>France</v>
          </cell>
          <cell r="C16">
            <v>2448</v>
          </cell>
          <cell r="D16">
            <v>2627</v>
          </cell>
          <cell r="E16">
            <v>3418</v>
          </cell>
          <cell r="F16">
            <v>3421</v>
          </cell>
          <cell r="G16">
            <v>3832</v>
          </cell>
          <cell r="H16">
            <v>3915</v>
          </cell>
          <cell r="I16">
            <v>3028</v>
          </cell>
          <cell r="J16">
            <v>2650</v>
          </cell>
          <cell r="K16">
            <v>2811</v>
          </cell>
          <cell r="L16">
            <v>1813</v>
          </cell>
          <cell r="M16">
            <v>1794</v>
          </cell>
          <cell r="N16">
            <v>1992</v>
          </cell>
          <cell r="O16">
            <v>2233</v>
          </cell>
          <cell r="P16">
            <v>1132</v>
          </cell>
          <cell r="Q16">
            <v>1236</v>
          </cell>
          <cell r="R16">
            <v>767</v>
          </cell>
          <cell r="S16">
            <v>796</v>
          </cell>
          <cell r="T16">
            <v>1177</v>
          </cell>
          <cell r="U16">
            <v>1407</v>
          </cell>
          <cell r="V16">
            <v>1468</v>
          </cell>
        </row>
        <row r="17">
          <cell r="B17" t="str">
            <v>Spain</v>
          </cell>
          <cell r="C17">
            <v>376</v>
          </cell>
          <cell r="D17">
            <v>264</v>
          </cell>
          <cell r="E17">
            <v>242</v>
          </cell>
          <cell r="F17">
            <v>182</v>
          </cell>
          <cell r="G17">
            <v>130</v>
          </cell>
          <cell r="H17">
            <v>118</v>
          </cell>
          <cell r="I17">
            <v>115</v>
          </cell>
          <cell r="J17">
            <v>91</v>
          </cell>
          <cell r="K17">
            <v>311</v>
          </cell>
          <cell r="L17">
            <v>261</v>
          </cell>
          <cell r="M17">
            <v>338</v>
          </cell>
          <cell r="N17">
            <v>194</v>
          </cell>
          <cell r="O17">
            <v>122</v>
          </cell>
          <cell r="P17">
            <v>226</v>
          </cell>
          <cell r="Q17">
            <v>112</v>
          </cell>
          <cell r="R17">
            <v>151</v>
          </cell>
          <cell r="S17">
            <v>238</v>
          </cell>
          <cell r="T17">
            <v>294</v>
          </cell>
          <cell r="U17">
            <v>182</v>
          </cell>
          <cell r="V17">
            <v>142</v>
          </cell>
        </row>
        <row r="18">
          <cell r="B18" t="str">
            <v>Canada</v>
          </cell>
          <cell r="C18">
            <v>355</v>
          </cell>
          <cell r="D18">
            <v>233</v>
          </cell>
          <cell r="E18">
            <v>209</v>
          </cell>
          <cell r="F18">
            <v>460</v>
          </cell>
          <cell r="G18">
            <v>222</v>
          </cell>
          <cell r="H18">
            <v>577</v>
          </cell>
          <cell r="I18">
            <v>389</v>
          </cell>
          <cell r="J18">
            <v>837</v>
          </cell>
          <cell r="K18">
            <v>1321</v>
          </cell>
          <cell r="L18">
            <v>885</v>
          </cell>
          <cell r="M18">
            <v>1795</v>
          </cell>
          <cell r="N18">
            <v>1095</v>
          </cell>
          <cell r="O18">
            <v>664</v>
          </cell>
          <cell r="P18">
            <v>314</v>
          </cell>
          <cell r="Q18">
            <v>386</v>
          </cell>
          <cell r="R18">
            <v>205</v>
          </cell>
          <cell r="S18">
            <v>155</v>
          </cell>
          <cell r="T18">
            <v>256</v>
          </cell>
          <cell r="U18">
            <v>161</v>
          </cell>
          <cell r="V18">
            <v>397</v>
          </cell>
        </row>
        <row r="19">
          <cell r="B19" t="str">
            <v>Indonesia</v>
          </cell>
          <cell r="C19">
            <v>4</v>
          </cell>
          <cell r="D19">
            <v>4</v>
          </cell>
          <cell r="E19">
            <v>5</v>
          </cell>
          <cell r="F19">
            <v>15</v>
          </cell>
          <cell r="G19">
            <v>19</v>
          </cell>
          <cell r="H19">
            <v>13</v>
          </cell>
          <cell r="I19">
            <v>32</v>
          </cell>
          <cell r="J19">
            <v>8</v>
          </cell>
          <cell r="K19">
            <v>36</v>
          </cell>
          <cell r="L19">
            <v>2</v>
          </cell>
          <cell r="M19">
            <v>13</v>
          </cell>
          <cell r="N19">
            <v>2</v>
          </cell>
          <cell r="O19">
            <v>4</v>
          </cell>
          <cell r="P19">
            <v>6</v>
          </cell>
          <cell r="Q19">
            <v>313</v>
          </cell>
          <cell r="R19">
            <v>635</v>
          </cell>
          <cell r="S19">
            <v>752</v>
          </cell>
          <cell r="T19">
            <v>1027</v>
          </cell>
          <cell r="U19">
            <v>1226</v>
          </cell>
          <cell r="V19">
            <v>781</v>
          </cell>
        </row>
        <row r="20">
          <cell r="B20" t="str">
            <v>Poland</v>
          </cell>
          <cell r="C20">
            <v>1257</v>
          </cell>
          <cell r="D20">
            <v>949</v>
          </cell>
          <cell r="E20">
            <v>779</v>
          </cell>
          <cell r="F20">
            <v>977</v>
          </cell>
          <cell r="G20">
            <v>1583</v>
          </cell>
          <cell r="H20">
            <v>1250</v>
          </cell>
          <cell r="I20">
            <v>966</v>
          </cell>
          <cell r="J20">
            <v>1431</v>
          </cell>
          <cell r="K20">
            <v>1580</v>
          </cell>
          <cell r="L20">
            <v>663</v>
          </cell>
          <cell r="M20">
            <v>483</v>
          </cell>
          <cell r="N20">
            <v>835</v>
          </cell>
          <cell r="O20">
            <v>599</v>
          </cell>
          <cell r="P20">
            <v>375</v>
          </cell>
          <cell r="Q20">
            <v>720</v>
          </cell>
          <cell r="R20">
            <v>674</v>
          </cell>
          <cell r="S20">
            <v>700</v>
          </cell>
          <cell r="T20">
            <v>561</v>
          </cell>
          <cell r="U20">
            <v>591</v>
          </cell>
          <cell r="V20">
            <v>766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46</v>
          </cell>
          <cell r="J21">
            <v>24</v>
          </cell>
          <cell r="K21">
            <v>4</v>
          </cell>
          <cell r="L21">
            <v>0</v>
          </cell>
          <cell r="M21">
            <v>16</v>
          </cell>
          <cell r="N21">
            <v>30</v>
          </cell>
          <cell r="O21">
            <v>23</v>
          </cell>
          <cell r="P21">
            <v>181</v>
          </cell>
          <cell r="Q21">
            <v>110</v>
          </cell>
          <cell r="R21">
            <v>34</v>
          </cell>
          <cell r="S21">
            <v>15</v>
          </cell>
          <cell r="T21">
            <v>122</v>
          </cell>
          <cell r="U21">
            <v>206</v>
          </cell>
          <cell r="V21">
            <v>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</v>
          </cell>
          <cell r="O22">
            <v>102</v>
          </cell>
          <cell r="P22">
            <v>70</v>
          </cell>
          <cell r="Q22">
            <v>29</v>
          </cell>
          <cell r="R22">
            <v>7</v>
          </cell>
          <cell r="S22">
            <v>10</v>
          </cell>
          <cell r="T22">
            <v>16</v>
          </cell>
          <cell r="U22">
            <v>394</v>
          </cell>
          <cell r="V22">
            <v>165</v>
          </cell>
        </row>
        <row r="23">
          <cell r="B23" t="str">
            <v>Austria</v>
          </cell>
          <cell r="C23">
            <v>248</v>
          </cell>
          <cell r="D23">
            <v>177</v>
          </cell>
          <cell r="E23">
            <v>221</v>
          </cell>
          <cell r="F23">
            <v>260</v>
          </cell>
          <cell r="G23">
            <v>347</v>
          </cell>
          <cell r="H23">
            <v>482</v>
          </cell>
          <cell r="I23">
            <v>306</v>
          </cell>
          <cell r="J23">
            <v>292</v>
          </cell>
          <cell r="K23">
            <v>285</v>
          </cell>
          <cell r="L23">
            <v>187</v>
          </cell>
          <cell r="M23">
            <v>189</v>
          </cell>
          <cell r="N23">
            <v>294</v>
          </cell>
          <cell r="O23">
            <v>234</v>
          </cell>
          <cell r="P23">
            <v>301</v>
          </cell>
          <cell r="Q23">
            <v>247</v>
          </cell>
          <cell r="R23">
            <v>241</v>
          </cell>
          <cell r="S23">
            <v>208</v>
          </cell>
          <cell r="T23">
            <v>236</v>
          </cell>
          <cell r="U23">
            <v>215</v>
          </cell>
          <cell r="V23">
            <v>207</v>
          </cell>
        </row>
        <row r="24">
          <cell r="B24" t="str">
            <v>Belgium</v>
          </cell>
          <cell r="C24">
            <v>1110</v>
          </cell>
          <cell r="D24">
            <v>1023</v>
          </cell>
          <cell r="E24">
            <v>1083</v>
          </cell>
          <cell r="F24">
            <v>934</v>
          </cell>
          <cell r="G24">
            <v>891</v>
          </cell>
          <cell r="H24">
            <v>643</v>
          </cell>
          <cell r="I24">
            <v>857</v>
          </cell>
          <cell r="J24">
            <v>1046</v>
          </cell>
          <cell r="K24">
            <v>912</v>
          </cell>
          <cell r="L24">
            <v>264</v>
          </cell>
          <cell r="M24">
            <v>475</v>
          </cell>
          <cell r="N24">
            <v>451</v>
          </cell>
          <cell r="O24">
            <v>321</v>
          </cell>
          <cell r="P24">
            <v>287</v>
          </cell>
          <cell r="Q24">
            <v>195</v>
          </cell>
          <cell r="R24">
            <v>163</v>
          </cell>
          <cell r="S24">
            <v>466</v>
          </cell>
          <cell r="T24">
            <v>469</v>
          </cell>
          <cell r="U24">
            <v>196</v>
          </cell>
          <cell r="V24">
            <v>125</v>
          </cell>
        </row>
        <row r="25">
          <cell r="B25" t="str">
            <v>United Kingdom</v>
          </cell>
          <cell r="C25">
            <v>522</v>
          </cell>
          <cell r="D25">
            <v>751</v>
          </cell>
          <cell r="E25">
            <v>563</v>
          </cell>
          <cell r="F25">
            <v>1278</v>
          </cell>
          <cell r="G25">
            <v>1722</v>
          </cell>
          <cell r="H25">
            <v>2265</v>
          </cell>
          <cell r="I25">
            <v>2677</v>
          </cell>
          <cell r="J25">
            <v>3522</v>
          </cell>
          <cell r="K25">
            <v>3358</v>
          </cell>
          <cell r="L25">
            <v>2130</v>
          </cell>
          <cell r="M25">
            <v>1137</v>
          </cell>
          <cell r="N25">
            <v>903</v>
          </cell>
          <cell r="O25">
            <v>2078</v>
          </cell>
          <cell r="P25">
            <v>3494</v>
          </cell>
          <cell r="Q25">
            <v>3534</v>
          </cell>
          <cell r="R25">
            <v>2687</v>
          </cell>
          <cell r="S25">
            <v>842</v>
          </cell>
          <cell r="T25">
            <v>846</v>
          </cell>
          <cell r="U25">
            <v>946</v>
          </cell>
          <cell r="V25">
            <v>756</v>
          </cell>
        </row>
        <row r="26">
          <cell r="B26" t="str">
            <v>Netherlands</v>
          </cell>
          <cell r="C26">
            <v>538</v>
          </cell>
          <cell r="D26">
            <v>312</v>
          </cell>
          <cell r="E26">
            <v>539</v>
          </cell>
          <cell r="F26">
            <v>235</v>
          </cell>
          <cell r="G26">
            <v>318</v>
          </cell>
          <cell r="H26">
            <v>115</v>
          </cell>
          <cell r="I26">
            <v>367</v>
          </cell>
          <cell r="J26">
            <v>1048</v>
          </cell>
          <cell r="K26">
            <v>863</v>
          </cell>
          <cell r="L26">
            <v>374</v>
          </cell>
          <cell r="M26">
            <v>798</v>
          </cell>
          <cell r="N26">
            <v>1402</v>
          </cell>
          <cell r="O26">
            <v>1174</v>
          </cell>
          <cell r="P26">
            <v>667</v>
          </cell>
          <cell r="Q26">
            <v>635</v>
          </cell>
          <cell r="R26">
            <v>785</v>
          </cell>
          <cell r="S26">
            <v>731</v>
          </cell>
          <cell r="T26">
            <v>998</v>
          </cell>
          <cell r="U26">
            <v>522</v>
          </cell>
          <cell r="V26">
            <v>336</v>
          </cell>
        </row>
        <row r="27">
          <cell r="B27" t="str">
            <v>Australia</v>
          </cell>
          <cell r="C27">
            <v>679</v>
          </cell>
          <cell r="D27">
            <v>20</v>
          </cell>
          <cell r="E27">
            <v>1</v>
          </cell>
          <cell r="F27">
            <v>8</v>
          </cell>
          <cell r="G27">
            <v>4</v>
          </cell>
          <cell r="H27">
            <v>28</v>
          </cell>
          <cell r="I27">
            <v>1</v>
          </cell>
          <cell r="J27">
            <v>2</v>
          </cell>
          <cell r="K27">
            <v>3</v>
          </cell>
          <cell r="L27">
            <v>32</v>
          </cell>
          <cell r="M27">
            <v>18</v>
          </cell>
          <cell r="N27">
            <v>52</v>
          </cell>
          <cell r="O27">
            <v>12</v>
          </cell>
          <cell r="P27">
            <v>28</v>
          </cell>
          <cell r="Q27">
            <v>59</v>
          </cell>
          <cell r="R27">
            <v>49</v>
          </cell>
          <cell r="S27">
            <v>41</v>
          </cell>
          <cell r="T27">
            <v>18</v>
          </cell>
          <cell r="U27">
            <v>95</v>
          </cell>
          <cell r="V27">
            <v>66</v>
          </cell>
        </row>
        <row r="28">
          <cell r="B28" t="str">
            <v>South Africa</v>
          </cell>
          <cell r="C28">
            <v>579</v>
          </cell>
          <cell r="D28">
            <v>741</v>
          </cell>
          <cell r="E28">
            <v>713</v>
          </cell>
          <cell r="F28">
            <v>977</v>
          </cell>
          <cell r="G28">
            <v>705</v>
          </cell>
          <cell r="H28">
            <v>703</v>
          </cell>
          <cell r="I28">
            <v>301</v>
          </cell>
          <cell r="J28">
            <v>145</v>
          </cell>
          <cell r="K28">
            <v>89</v>
          </cell>
          <cell r="L28">
            <v>436</v>
          </cell>
          <cell r="M28">
            <v>228</v>
          </cell>
          <cell r="N28">
            <v>208</v>
          </cell>
          <cell r="O28">
            <v>111</v>
          </cell>
          <cell r="P28">
            <v>26</v>
          </cell>
          <cell r="Q28">
            <v>70</v>
          </cell>
          <cell r="R28">
            <v>154</v>
          </cell>
          <cell r="S28">
            <v>138</v>
          </cell>
          <cell r="T28">
            <v>369</v>
          </cell>
          <cell r="U28">
            <v>348</v>
          </cell>
          <cell r="V28">
            <v>395</v>
          </cell>
        </row>
        <row r="29">
          <cell r="B29" t="str">
            <v>Malaysia</v>
          </cell>
          <cell r="C29">
            <v>17</v>
          </cell>
          <cell r="D29">
            <v>14</v>
          </cell>
          <cell r="E29">
            <v>20</v>
          </cell>
          <cell r="F29">
            <v>618</v>
          </cell>
          <cell r="G29">
            <v>607</v>
          </cell>
          <cell r="H29">
            <v>492</v>
          </cell>
          <cell r="I29">
            <v>318</v>
          </cell>
          <cell r="J29">
            <v>1018</v>
          </cell>
          <cell r="K29">
            <v>707</v>
          </cell>
          <cell r="L29">
            <v>647</v>
          </cell>
          <cell r="M29">
            <v>565</v>
          </cell>
          <cell r="N29">
            <v>916</v>
          </cell>
          <cell r="O29">
            <v>602</v>
          </cell>
          <cell r="P29">
            <v>146</v>
          </cell>
          <cell r="Q29">
            <v>102</v>
          </cell>
          <cell r="R29">
            <v>118</v>
          </cell>
          <cell r="S29">
            <v>105</v>
          </cell>
          <cell r="T29">
            <v>59</v>
          </cell>
          <cell r="U29">
            <v>219</v>
          </cell>
          <cell r="V29">
            <v>2149</v>
          </cell>
        </row>
        <row r="30">
          <cell r="B30" t="str">
            <v>Thailand</v>
          </cell>
          <cell r="C30">
            <v>33</v>
          </cell>
          <cell r="D30">
            <v>10</v>
          </cell>
          <cell r="E30">
            <v>1</v>
          </cell>
          <cell r="F30">
            <v>84</v>
          </cell>
          <cell r="G30">
            <v>72</v>
          </cell>
          <cell r="H30">
            <v>39</v>
          </cell>
          <cell r="I30">
            <v>18</v>
          </cell>
          <cell r="J30">
            <v>132</v>
          </cell>
          <cell r="K30">
            <v>182</v>
          </cell>
          <cell r="L30">
            <v>145</v>
          </cell>
          <cell r="M30">
            <v>220</v>
          </cell>
          <cell r="N30">
            <v>160</v>
          </cell>
          <cell r="O30">
            <v>113</v>
          </cell>
          <cell r="P30">
            <v>49</v>
          </cell>
          <cell r="Q30">
            <v>6</v>
          </cell>
          <cell r="R30">
            <v>4</v>
          </cell>
          <cell r="S30">
            <v>118</v>
          </cell>
          <cell r="T30">
            <v>255</v>
          </cell>
          <cell r="U30">
            <v>174</v>
          </cell>
          <cell r="V30">
            <v>120</v>
          </cell>
        </row>
        <row r="31">
          <cell r="B31" t="str">
            <v>Sweden</v>
          </cell>
          <cell r="C31">
            <v>92</v>
          </cell>
          <cell r="D31">
            <v>198</v>
          </cell>
          <cell r="E31">
            <v>298</v>
          </cell>
          <cell r="F31">
            <v>167</v>
          </cell>
          <cell r="G31">
            <v>368</v>
          </cell>
          <cell r="H31">
            <v>233</v>
          </cell>
          <cell r="I31">
            <v>117</v>
          </cell>
          <cell r="J31">
            <v>135</v>
          </cell>
          <cell r="K31">
            <v>102</v>
          </cell>
          <cell r="L31">
            <v>59</v>
          </cell>
          <cell r="M31">
            <v>233</v>
          </cell>
          <cell r="N31">
            <v>244</v>
          </cell>
          <cell r="O31">
            <v>448</v>
          </cell>
          <cell r="P31">
            <v>416</v>
          </cell>
          <cell r="Q31">
            <v>256</v>
          </cell>
          <cell r="R31">
            <v>174</v>
          </cell>
          <cell r="S31">
            <v>187</v>
          </cell>
          <cell r="T31">
            <v>220</v>
          </cell>
          <cell r="U31">
            <v>223</v>
          </cell>
          <cell r="V31">
            <v>470</v>
          </cell>
        </row>
      </sheetData>
      <sheetData sheetId="24">
        <row r="2">
          <cell r="B2" t="str">
            <v>China</v>
          </cell>
          <cell r="C2">
            <v>4901</v>
          </cell>
          <cell r="D2">
            <v>8362</v>
          </cell>
          <cell r="E2">
            <v>4687</v>
          </cell>
          <cell r="F2">
            <v>5935</v>
          </cell>
          <cell r="G2">
            <v>3860</v>
          </cell>
          <cell r="H2">
            <v>1353</v>
          </cell>
          <cell r="I2">
            <v>507</v>
          </cell>
          <cell r="J2">
            <v>390</v>
          </cell>
          <cell r="K2">
            <v>280</v>
          </cell>
          <cell r="L2">
            <v>4649</v>
          </cell>
          <cell r="M2">
            <v>680</v>
          </cell>
          <cell r="N2">
            <v>666</v>
          </cell>
          <cell r="O2">
            <v>402</v>
          </cell>
          <cell r="P2">
            <v>611</v>
          </cell>
          <cell r="Q2">
            <v>347</v>
          </cell>
          <cell r="R2">
            <v>301</v>
          </cell>
          <cell r="S2">
            <v>288</v>
          </cell>
          <cell r="T2">
            <v>522</v>
          </cell>
          <cell r="U2">
            <v>1081</v>
          </cell>
          <cell r="V2">
            <v>3105</v>
          </cell>
        </row>
        <row r="3">
          <cell r="B3" t="str">
            <v>India</v>
          </cell>
          <cell r="C3">
            <v>409</v>
          </cell>
          <cell r="D3">
            <v>285</v>
          </cell>
          <cell r="E3">
            <v>213</v>
          </cell>
          <cell r="F3">
            <v>136</v>
          </cell>
          <cell r="G3">
            <v>259</v>
          </cell>
          <cell r="H3">
            <v>738</v>
          </cell>
          <cell r="I3">
            <v>470</v>
          </cell>
          <cell r="J3">
            <v>210</v>
          </cell>
          <cell r="K3">
            <v>504</v>
          </cell>
          <cell r="L3">
            <v>648</v>
          </cell>
          <cell r="M3">
            <v>559</v>
          </cell>
          <cell r="N3">
            <v>563</v>
          </cell>
          <cell r="O3">
            <v>823</v>
          </cell>
          <cell r="P3">
            <v>248</v>
          </cell>
          <cell r="Q3">
            <v>413</v>
          </cell>
          <cell r="R3">
            <v>765</v>
          </cell>
          <cell r="S3">
            <v>577</v>
          </cell>
          <cell r="T3">
            <v>555</v>
          </cell>
          <cell r="U3">
            <v>598</v>
          </cell>
          <cell r="V3">
            <v>377</v>
          </cell>
        </row>
        <row r="4">
          <cell r="B4" t="str">
            <v>Japan</v>
          </cell>
          <cell r="C4">
            <v>12</v>
          </cell>
          <cell r="D4">
            <v>28</v>
          </cell>
          <cell r="E4">
            <v>12</v>
          </cell>
          <cell r="F4">
            <v>11</v>
          </cell>
          <cell r="G4">
            <v>99</v>
          </cell>
          <cell r="H4">
            <v>281</v>
          </cell>
          <cell r="I4">
            <v>63</v>
          </cell>
          <cell r="J4">
            <v>242</v>
          </cell>
          <cell r="K4">
            <v>140</v>
          </cell>
          <cell r="L4">
            <v>48</v>
          </cell>
          <cell r="M4">
            <v>98</v>
          </cell>
          <cell r="N4">
            <v>224</v>
          </cell>
          <cell r="O4">
            <v>287</v>
          </cell>
          <cell r="P4">
            <v>165</v>
          </cell>
          <cell r="Q4">
            <v>259</v>
          </cell>
          <cell r="R4">
            <v>156</v>
          </cell>
          <cell r="S4">
            <v>202</v>
          </cell>
          <cell r="T4">
            <v>234</v>
          </cell>
          <cell r="U4">
            <v>352</v>
          </cell>
          <cell r="V4">
            <v>333</v>
          </cell>
        </row>
        <row r="5">
          <cell r="B5" t="str">
            <v>United States</v>
          </cell>
          <cell r="C5">
            <v>7764</v>
          </cell>
          <cell r="D5">
            <v>5844</v>
          </cell>
          <cell r="E5">
            <v>8024</v>
          </cell>
          <cell r="F5">
            <v>4370</v>
          </cell>
          <cell r="G5">
            <v>6616</v>
          </cell>
          <cell r="H5">
            <v>6257</v>
          </cell>
          <cell r="I5">
            <v>8454</v>
          </cell>
          <cell r="J5">
            <v>6060</v>
          </cell>
          <cell r="K5">
            <v>5404</v>
          </cell>
          <cell r="L5">
            <v>1822</v>
          </cell>
          <cell r="M5">
            <v>4596</v>
          </cell>
          <cell r="N5">
            <v>6076</v>
          </cell>
          <cell r="O5">
            <v>6915</v>
          </cell>
          <cell r="P5">
            <v>6638</v>
          </cell>
          <cell r="Q5">
            <v>9562</v>
          </cell>
          <cell r="R5">
            <v>6560</v>
          </cell>
          <cell r="S5">
            <v>6014</v>
          </cell>
          <cell r="T5">
            <v>7669</v>
          </cell>
          <cell r="U5">
            <v>7372</v>
          </cell>
          <cell r="V5">
            <v>7191</v>
          </cell>
        </row>
        <row r="6">
          <cell r="B6" t="str">
            <v>Russia</v>
          </cell>
          <cell r="C6">
            <v>15</v>
          </cell>
          <cell r="D6">
            <v>14</v>
          </cell>
          <cell r="E6">
            <v>9</v>
          </cell>
          <cell r="F6">
            <v>11</v>
          </cell>
          <cell r="G6">
            <v>26</v>
          </cell>
          <cell r="H6">
            <v>20</v>
          </cell>
          <cell r="I6">
            <v>21</v>
          </cell>
          <cell r="J6">
            <v>15</v>
          </cell>
          <cell r="K6">
            <v>11</v>
          </cell>
          <cell r="L6">
            <v>6</v>
          </cell>
          <cell r="M6">
            <v>12</v>
          </cell>
          <cell r="N6">
            <v>38</v>
          </cell>
          <cell r="O6">
            <v>19</v>
          </cell>
          <cell r="P6">
            <v>21</v>
          </cell>
          <cell r="Q6">
            <v>10</v>
          </cell>
          <cell r="R6">
            <v>8</v>
          </cell>
          <cell r="S6">
            <v>6</v>
          </cell>
          <cell r="T6">
            <v>72</v>
          </cell>
          <cell r="U6">
            <v>231</v>
          </cell>
          <cell r="V6">
            <v>390</v>
          </cell>
        </row>
        <row r="7">
          <cell r="B7" t="str">
            <v>South Korea</v>
          </cell>
          <cell r="C7">
            <v>3444</v>
          </cell>
          <cell r="D7">
            <v>3102</v>
          </cell>
          <cell r="E7">
            <v>3684</v>
          </cell>
          <cell r="F7">
            <v>4551</v>
          </cell>
          <cell r="G7">
            <v>4805</v>
          </cell>
          <cell r="H7">
            <v>4869</v>
          </cell>
          <cell r="I7">
            <v>5068</v>
          </cell>
          <cell r="J7">
            <v>6342</v>
          </cell>
          <cell r="K7">
            <v>6140</v>
          </cell>
          <cell r="L7">
            <v>5413</v>
          </cell>
          <cell r="M7">
            <v>6184</v>
          </cell>
          <cell r="N7">
            <v>4189</v>
          </cell>
          <cell r="O7">
            <v>2760</v>
          </cell>
          <cell r="P7">
            <v>2383</v>
          </cell>
          <cell r="Q7">
            <v>3075</v>
          </cell>
          <cell r="R7">
            <v>2938</v>
          </cell>
          <cell r="S7">
            <v>3433</v>
          </cell>
          <cell r="T7">
            <v>2350</v>
          </cell>
          <cell r="U7">
            <v>2004</v>
          </cell>
          <cell r="V7">
            <v>2233</v>
          </cell>
        </row>
        <row r="8">
          <cell r="B8" t="str">
            <v>Germany</v>
          </cell>
          <cell r="C8">
            <v>1773</v>
          </cell>
          <cell r="D8">
            <v>1310</v>
          </cell>
          <cell r="E8">
            <v>1160</v>
          </cell>
          <cell r="F8">
            <v>1306</v>
          </cell>
          <cell r="G8">
            <v>1946</v>
          </cell>
          <cell r="H8">
            <v>2331</v>
          </cell>
          <cell r="I8">
            <v>2578</v>
          </cell>
          <cell r="J8">
            <v>3095</v>
          </cell>
          <cell r="K8">
            <v>2970</v>
          </cell>
          <cell r="L8">
            <v>1172</v>
          </cell>
          <cell r="M8">
            <v>1611</v>
          </cell>
          <cell r="N8">
            <v>2263</v>
          </cell>
          <cell r="O8">
            <v>1728</v>
          </cell>
          <cell r="P8">
            <v>1352</v>
          </cell>
          <cell r="Q8">
            <v>2066</v>
          </cell>
          <cell r="R8">
            <v>1886</v>
          </cell>
          <cell r="S8">
            <v>1899</v>
          </cell>
          <cell r="T8">
            <v>2252</v>
          </cell>
          <cell r="U8">
            <v>1831</v>
          </cell>
          <cell r="V8">
            <v>1017</v>
          </cell>
        </row>
        <row r="9">
          <cell r="B9" t="str">
            <v>Türkiye</v>
          </cell>
          <cell r="C9">
            <v>2581</v>
          </cell>
          <cell r="D9">
            <v>2583</v>
          </cell>
          <cell r="E9">
            <v>2581</v>
          </cell>
          <cell r="F9">
            <v>3134</v>
          </cell>
          <cell r="G9">
            <v>1687</v>
          </cell>
          <cell r="H9">
            <v>1896</v>
          </cell>
          <cell r="I9">
            <v>3255</v>
          </cell>
          <cell r="J9">
            <v>3571</v>
          </cell>
          <cell r="K9">
            <v>3849</v>
          </cell>
          <cell r="L9">
            <v>3629</v>
          </cell>
          <cell r="M9">
            <v>2401</v>
          </cell>
          <cell r="N9">
            <v>2158</v>
          </cell>
          <cell r="O9">
            <v>3356</v>
          </cell>
          <cell r="P9">
            <v>5430</v>
          </cell>
          <cell r="Q9">
            <v>4777</v>
          </cell>
          <cell r="R9">
            <v>7885</v>
          </cell>
          <cell r="S9">
            <v>6160</v>
          </cell>
          <cell r="T9">
            <v>4835</v>
          </cell>
          <cell r="U9">
            <v>4760</v>
          </cell>
          <cell r="V9">
            <v>3406</v>
          </cell>
        </row>
        <row r="10">
          <cell r="B10" t="str">
            <v>Brazil</v>
          </cell>
          <cell r="C10">
            <v>112</v>
          </cell>
          <cell r="D10">
            <v>74</v>
          </cell>
          <cell r="E10">
            <v>4</v>
          </cell>
          <cell r="F10">
            <v>12</v>
          </cell>
          <cell r="G10">
            <v>12</v>
          </cell>
          <cell r="H10">
            <v>23</v>
          </cell>
          <cell r="I10">
            <v>806</v>
          </cell>
          <cell r="J10">
            <v>53</v>
          </cell>
          <cell r="K10">
            <v>60</v>
          </cell>
          <cell r="L10">
            <v>37</v>
          </cell>
          <cell r="M10">
            <v>53</v>
          </cell>
          <cell r="N10">
            <v>25</v>
          </cell>
          <cell r="O10">
            <v>32</v>
          </cell>
          <cell r="P10">
            <v>11</v>
          </cell>
          <cell r="Q10">
            <v>14</v>
          </cell>
          <cell r="R10">
            <v>74</v>
          </cell>
          <cell r="S10">
            <v>245</v>
          </cell>
          <cell r="T10">
            <v>86</v>
          </cell>
          <cell r="U10">
            <v>173</v>
          </cell>
          <cell r="V10">
            <v>211</v>
          </cell>
        </row>
        <row r="11">
          <cell r="B11" t="str">
            <v>Iran</v>
          </cell>
          <cell r="C11">
            <v>402</v>
          </cell>
          <cell r="D11">
            <v>836</v>
          </cell>
          <cell r="E11">
            <v>1233</v>
          </cell>
          <cell r="F11">
            <v>1976</v>
          </cell>
          <cell r="G11">
            <v>2483</v>
          </cell>
          <cell r="H11">
            <v>2061</v>
          </cell>
          <cell r="I11">
            <v>2003</v>
          </cell>
          <cell r="J11">
            <v>4154</v>
          </cell>
          <cell r="K11">
            <v>2922</v>
          </cell>
          <cell r="L11">
            <v>2230</v>
          </cell>
          <cell r="M11">
            <v>3151</v>
          </cell>
          <cell r="N11">
            <v>2085</v>
          </cell>
          <cell r="O11">
            <v>2053</v>
          </cell>
          <cell r="P11">
            <v>304</v>
          </cell>
          <cell r="Q11">
            <v>346</v>
          </cell>
          <cell r="R11">
            <v>142</v>
          </cell>
          <cell r="S11">
            <v>255</v>
          </cell>
          <cell r="T11">
            <v>48</v>
          </cell>
          <cell r="U11">
            <v>39</v>
          </cell>
          <cell r="V11">
            <v>0</v>
          </cell>
        </row>
        <row r="12">
          <cell r="B12" t="str">
            <v>Italy</v>
          </cell>
          <cell r="C12">
            <v>2071</v>
          </cell>
          <cell r="D12">
            <v>2271</v>
          </cell>
          <cell r="E12">
            <v>2138</v>
          </cell>
          <cell r="F12">
            <v>2510</v>
          </cell>
          <cell r="G12">
            <v>3874</v>
          </cell>
          <cell r="H12">
            <v>4308</v>
          </cell>
          <cell r="I12">
            <v>5791</v>
          </cell>
          <cell r="J12">
            <v>5992</v>
          </cell>
          <cell r="K12">
            <v>5311</v>
          </cell>
          <cell r="L12">
            <v>2656</v>
          </cell>
          <cell r="M12">
            <v>3567</v>
          </cell>
          <cell r="N12">
            <v>3631</v>
          </cell>
          <cell r="O12">
            <v>3168</v>
          </cell>
          <cell r="P12">
            <v>3198</v>
          </cell>
          <cell r="Q12">
            <v>3127</v>
          </cell>
          <cell r="R12">
            <v>3802</v>
          </cell>
          <cell r="S12">
            <v>3784</v>
          </cell>
          <cell r="T12">
            <v>3900</v>
          </cell>
          <cell r="U12">
            <v>3939</v>
          </cell>
          <cell r="V12">
            <v>4808</v>
          </cell>
        </row>
        <row r="13">
          <cell r="B13" t="str">
            <v>Ukraine</v>
          </cell>
          <cell r="C13">
            <v>25</v>
          </cell>
          <cell r="D13">
            <v>25</v>
          </cell>
          <cell r="E13">
            <v>200</v>
          </cell>
          <cell r="F13">
            <v>287</v>
          </cell>
          <cell r="G13">
            <v>270</v>
          </cell>
          <cell r="H13">
            <v>340</v>
          </cell>
          <cell r="I13">
            <v>370</v>
          </cell>
          <cell r="J13">
            <v>444</v>
          </cell>
          <cell r="K13">
            <v>388</v>
          </cell>
          <cell r="L13">
            <v>247</v>
          </cell>
          <cell r="M13">
            <v>493</v>
          </cell>
          <cell r="N13">
            <v>511</v>
          </cell>
          <cell r="O13">
            <v>363</v>
          </cell>
          <cell r="P13">
            <v>84</v>
          </cell>
          <cell r="Q13">
            <v>71</v>
          </cell>
          <cell r="R13">
            <v>14</v>
          </cell>
          <cell r="S13">
            <v>22</v>
          </cell>
          <cell r="T13">
            <v>28</v>
          </cell>
          <cell r="U13">
            <v>51</v>
          </cell>
          <cell r="V13">
            <v>48</v>
          </cell>
        </row>
        <row r="14">
          <cell r="B14" t="str">
            <v>Mexico</v>
          </cell>
          <cell r="C14">
            <v>587</v>
          </cell>
          <cell r="D14">
            <v>507</v>
          </cell>
          <cell r="E14">
            <v>511</v>
          </cell>
          <cell r="F14">
            <v>551</v>
          </cell>
          <cell r="G14">
            <v>516</v>
          </cell>
          <cell r="H14">
            <v>882</v>
          </cell>
          <cell r="I14">
            <v>1323</v>
          </cell>
          <cell r="J14">
            <v>1041</v>
          </cell>
          <cell r="K14">
            <v>1015</v>
          </cell>
          <cell r="L14">
            <v>514</v>
          </cell>
          <cell r="M14">
            <v>319</v>
          </cell>
          <cell r="N14">
            <v>226</v>
          </cell>
          <cell r="O14">
            <v>1007</v>
          </cell>
          <cell r="P14">
            <v>333</v>
          </cell>
          <cell r="Q14">
            <v>520</v>
          </cell>
          <cell r="R14">
            <v>520</v>
          </cell>
          <cell r="S14">
            <v>419</v>
          </cell>
          <cell r="T14">
            <v>556</v>
          </cell>
          <cell r="U14">
            <v>1473</v>
          </cell>
          <cell r="V14">
            <v>2121</v>
          </cell>
        </row>
        <row r="15">
          <cell r="B15" t="str">
            <v>Vietnam</v>
          </cell>
          <cell r="C15">
            <v>1087</v>
          </cell>
          <cell r="D15">
            <v>1669</v>
          </cell>
          <cell r="E15">
            <v>2207</v>
          </cell>
          <cell r="F15">
            <v>1754</v>
          </cell>
          <cell r="G15">
            <v>2290</v>
          </cell>
          <cell r="H15">
            <v>2158</v>
          </cell>
          <cell r="I15">
            <v>1728</v>
          </cell>
          <cell r="J15">
            <v>2045</v>
          </cell>
          <cell r="K15">
            <v>2276</v>
          </cell>
          <cell r="L15">
            <v>2283</v>
          </cell>
          <cell r="M15">
            <v>1942</v>
          </cell>
          <cell r="N15">
            <v>814</v>
          </cell>
          <cell r="O15">
            <v>452</v>
          </cell>
          <cell r="P15">
            <v>358</v>
          </cell>
          <cell r="Q15">
            <v>336</v>
          </cell>
          <cell r="R15">
            <v>591</v>
          </cell>
          <cell r="S15">
            <v>754</v>
          </cell>
          <cell r="T15">
            <v>409</v>
          </cell>
          <cell r="U15">
            <v>162</v>
          </cell>
          <cell r="V15">
            <v>76</v>
          </cell>
        </row>
        <row r="16">
          <cell r="B16" t="str">
            <v>France</v>
          </cell>
          <cell r="C16">
            <v>1766</v>
          </cell>
          <cell r="D16">
            <v>2122</v>
          </cell>
          <cell r="E16">
            <v>1781</v>
          </cell>
          <cell r="F16">
            <v>1596</v>
          </cell>
          <cell r="G16">
            <v>1804</v>
          </cell>
          <cell r="H16">
            <v>1621</v>
          </cell>
          <cell r="I16">
            <v>1562</v>
          </cell>
          <cell r="J16">
            <v>1997</v>
          </cell>
          <cell r="K16">
            <v>1745</v>
          </cell>
          <cell r="L16">
            <v>1113</v>
          </cell>
          <cell r="M16">
            <v>1792</v>
          </cell>
          <cell r="N16">
            <v>2028</v>
          </cell>
          <cell r="O16">
            <v>1718</v>
          </cell>
          <cell r="P16">
            <v>1694</v>
          </cell>
          <cell r="Q16">
            <v>1800</v>
          </cell>
          <cell r="R16">
            <v>2094</v>
          </cell>
          <cell r="S16">
            <v>2298</v>
          </cell>
          <cell r="T16">
            <v>1829</v>
          </cell>
          <cell r="U16">
            <v>1656</v>
          </cell>
          <cell r="V16">
            <v>1465</v>
          </cell>
        </row>
        <row r="17">
          <cell r="B17" t="str">
            <v>Spain</v>
          </cell>
          <cell r="C17">
            <v>772</v>
          </cell>
          <cell r="D17">
            <v>856</v>
          </cell>
          <cell r="E17">
            <v>1062</v>
          </cell>
          <cell r="F17">
            <v>1525</v>
          </cell>
          <cell r="G17">
            <v>1495</v>
          </cell>
          <cell r="H17">
            <v>1219</v>
          </cell>
          <cell r="I17">
            <v>1602</v>
          </cell>
          <cell r="J17">
            <v>1733</v>
          </cell>
          <cell r="K17">
            <v>1588</v>
          </cell>
          <cell r="L17">
            <v>917</v>
          </cell>
          <cell r="M17">
            <v>940</v>
          </cell>
          <cell r="N17">
            <v>797</v>
          </cell>
          <cell r="O17">
            <v>711</v>
          </cell>
          <cell r="P17">
            <v>768</v>
          </cell>
          <cell r="Q17">
            <v>953</v>
          </cell>
          <cell r="R17">
            <v>843</v>
          </cell>
          <cell r="S17">
            <v>1127</v>
          </cell>
          <cell r="T17">
            <v>965</v>
          </cell>
          <cell r="U17">
            <v>1087</v>
          </cell>
          <cell r="V17">
            <v>1215</v>
          </cell>
        </row>
        <row r="18">
          <cell r="B18" t="str">
            <v>Canada</v>
          </cell>
          <cell r="C18">
            <v>531</v>
          </cell>
          <cell r="D18">
            <v>421</v>
          </cell>
          <cell r="E18">
            <v>971</v>
          </cell>
          <cell r="F18">
            <v>638</v>
          </cell>
          <cell r="G18">
            <v>830</v>
          </cell>
          <cell r="H18">
            <v>932</v>
          </cell>
          <cell r="I18">
            <v>891</v>
          </cell>
          <cell r="J18">
            <v>345</v>
          </cell>
          <cell r="K18">
            <v>328</v>
          </cell>
          <cell r="L18">
            <v>209</v>
          </cell>
          <cell r="M18">
            <v>657</v>
          </cell>
          <cell r="N18">
            <v>2292</v>
          </cell>
          <cell r="O18">
            <v>470</v>
          </cell>
          <cell r="P18">
            <v>278</v>
          </cell>
          <cell r="Q18">
            <v>557</v>
          </cell>
          <cell r="R18">
            <v>267</v>
          </cell>
          <cell r="S18">
            <v>249</v>
          </cell>
          <cell r="T18">
            <v>576</v>
          </cell>
          <cell r="U18">
            <v>845</v>
          </cell>
          <cell r="V18">
            <v>2455</v>
          </cell>
        </row>
        <row r="19">
          <cell r="B19" t="str">
            <v>Indonesia</v>
          </cell>
          <cell r="C19">
            <v>1250</v>
          </cell>
          <cell r="D19">
            <v>1089</v>
          </cell>
          <cell r="E19">
            <v>1296</v>
          </cell>
          <cell r="F19">
            <v>1434</v>
          </cell>
          <cell r="G19">
            <v>1707</v>
          </cell>
          <cell r="H19">
            <v>1750</v>
          </cell>
          <cell r="I19">
            <v>1923</v>
          </cell>
          <cell r="J19">
            <v>2037</v>
          </cell>
          <cell r="K19">
            <v>2598</v>
          </cell>
          <cell r="L19">
            <v>2093</v>
          </cell>
          <cell r="M19">
            <v>2414</v>
          </cell>
          <cell r="N19">
            <v>2175</v>
          </cell>
          <cell r="O19">
            <v>3818</v>
          </cell>
          <cell r="P19">
            <v>3828</v>
          </cell>
          <cell r="Q19">
            <v>3697</v>
          </cell>
          <cell r="R19">
            <v>4574</v>
          </cell>
          <cell r="S19">
            <v>5394</v>
          </cell>
          <cell r="T19">
            <v>4158</v>
          </cell>
          <cell r="U19">
            <v>3772</v>
          </cell>
          <cell r="V19">
            <v>4768</v>
          </cell>
        </row>
        <row r="20">
          <cell r="B20" t="str">
            <v>Poland</v>
          </cell>
          <cell r="C20">
            <v>36</v>
          </cell>
          <cell r="D20">
            <v>42</v>
          </cell>
          <cell r="E20">
            <v>23</v>
          </cell>
          <cell r="F20">
            <v>67</v>
          </cell>
          <cell r="G20">
            <v>180</v>
          </cell>
          <cell r="H20">
            <v>298</v>
          </cell>
          <cell r="I20">
            <v>571</v>
          </cell>
          <cell r="J20">
            <v>679</v>
          </cell>
          <cell r="K20">
            <v>584</v>
          </cell>
          <cell r="L20">
            <v>156</v>
          </cell>
          <cell r="M20">
            <v>119</v>
          </cell>
          <cell r="N20">
            <v>333</v>
          </cell>
          <cell r="O20">
            <v>575</v>
          </cell>
          <cell r="P20">
            <v>603</v>
          </cell>
          <cell r="Q20">
            <v>401</v>
          </cell>
          <cell r="R20">
            <v>238</v>
          </cell>
          <cell r="S20">
            <v>313</v>
          </cell>
          <cell r="T20">
            <v>340</v>
          </cell>
          <cell r="U20">
            <v>699</v>
          </cell>
          <cell r="V20">
            <v>521</v>
          </cell>
        </row>
        <row r="21">
          <cell r="B21" t="str">
            <v>Egypt</v>
          </cell>
          <cell r="C21">
            <v>1565</v>
          </cell>
          <cell r="D21">
            <v>2082</v>
          </cell>
          <cell r="E21">
            <v>2229</v>
          </cell>
          <cell r="F21">
            <v>1398</v>
          </cell>
          <cell r="G21">
            <v>811</v>
          </cell>
          <cell r="H21">
            <v>2557</v>
          </cell>
          <cell r="I21">
            <v>1873</v>
          </cell>
          <cell r="J21">
            <v>960</v>
          </cell>
          <cell r="K21">
            <v>1450</v>
          </cell>
          <cell r="L21">
            <v>1315</v>
          </cell>
          <cell r="M21">
            <v>1176</v>
          </cell>
          <cell r="N21">
            <v>1012</v>
          </cell>
          <cell r="O21">
            <v>1613</v>
          </cell>
          <cell r="P21">
            <v>2602</v>
          </cell>
          <cell r="Q21">
            <v>3085</v>
          </cell>
          <cell r="R21">
            <v>3570</v>
          </cell>
          <cell r="S21">
            <v>3994</v>
          </cell>
          <cell r="T21">
            <v>2782</v>
          </cell>
          <cell r="U21">
            <v>5</v>
          </cell>
          <cell r="V21">
            <v>27</v>
          </cell>
        </row>
        <row r="22">
          <cell r="B22" t="str">
            <v>Saudi Arabia</v>
          </cell>
          <cell r="C22">
            <v>42</v>
          </cell>
          <cell r="D22">
            <v>482</v>
          </cell>
          <cell r="E22">
            <v>607</v>
          </cell>
          <cell r="F22">
            <v>873</v>
          </cell>
          <cell r="G22">
            <v>959</v>
          </cell>
          <cell r="H22">
            <v>803</v>
          </cell>
          <cell r="I22">
            <v>796</v>
          </cell>
          <cell r="J22">
            <v>773</v>
          </cell>
          <cell r="K22">
            <v>1779</v>
          </cell>
          <cell r="L22">
            <v>527</v>
          </cell>
          <cell r="M22">
            <v>1308</v>
          </cell>
          <cell r="N22">
            <v>1793</v>
          </cell>
          <cell r="O22">
            <v>2488</v>
          </cell>
          <cell r="P22">
            <v>1962</v>
          </cell>
          <cell r="Q22">
            <v>1196</v>
          </cell>
          <cell r="R22">
            <v>1557</v>
          </cell>
          <cell r="S22">
            <v>1195</v>
          </cell>
          <cell r="T22">
            <v>257</v>
          </cell>
          <cell r="U22">
            <v>206</v>
          </cell>
          <cell r="V22">
            <v>344</v>
          </cell>
        </row>
        <row r="23">
          <cell r="B23" t="str">
            <v>Austria</v>
          </cell>
          <cell r="C23">
            <v>176</v>
          </cell>
          <cell r="D23">
            <v>165</v>
          </cell>
          <cell r="E23">
            <v>119</v>
          </cell>
          <cell r="F23">
            <v>98</v>
          </cell>
          <cell r="G23">
            <v>169</v>
          </cell>
          <cell r="H23">
            <v>112</v>
          </cell>
          <cell r="I23">
            <v>135</v>
          </cell>
          <cell r="J23">
            <v>212</v>
          </cell>
          <cell r="K23">
            <v>192</v>
          </cell>
          <cell r="L23">
            <v>47</v>
          </cell>
          <cell r="M23">
            <v>162</v>
          </cell>
          <cell r="N23">
            <v>185</v>
          </cell>
          <cell r="O23">
            <v>182</v>
          </cell>
          <cell r="P23">
            <v>155</v>
          </cell>
          <cell r="Q23">
            <v>289</v>
          </cell>
          <cell r="R23">
            <v>604</v>
          </cell>
          <cell r="S23">
            <v>603</v>
          </cell>
          <cell r="T23">
            <v>570</v>
          </cell>
          <cell r="U23">
            <v>576</v>
          </cell>
          <cell r="V23">
            <v>91</v>
          </cell>
        </row>
        <row r="24">
          <cell r="B24" t="str">
            <v>Belgium</v>
          </cell>
          <cell r="C24">
            <v>4442</v>
          </cell>
          <cell r="D24">
            <v>3489</v>
          </cell>
          <cell r="E24">
            <v>3285</v>
          </cell>
          <cell r="F24">
            <v>4717</v>
          </cell>
          <cell r="G24">
            <v>4149</v>
          </cell>
          <cell r="H24">
            <v>3458</v>
          </cell>
          <cell r="I24">
            <v>2831</v>
          </cell>
          <cell r="J24">
            <v>2651</v>
          </cell>
          <cell r="K24">
            <v>2790</v>
          </cell>
          <cell r="L24">
            <v>1988</v>
          </cell>
          <cell r="M24">
            <v>2568</v>
          </cell>
          <cell r="N24">
            <v>2910</v>
          </cell>
          <cell r="O24">
            <v>2448</v>
          </cell>
          <cell r="P24">
            <v>1631</v>
          </cell>
          <cell r="Q24">
            <v>1813</v>
          </cell>
          <cell r="R24">
            <v>2180</v>
          </cell>
          <cell r="S24">
            <v>1919</v>
          </cell>
          <cell r="T24">
            <v>2138</v>
          </cell>
          <cell r="U24">
            <v>2721</v>
          </cell>
          <cell r="V24">
            <v>2487</v>
          </cell>
        </row>
        <row r="25">
          <cell r="B25" t="str">
            <v>United Kingdom</v>
          </cell>
          <cell r="C25">
            <v>525</v>
          </cell>
          <cell r="D25">
            <v>393</v>
          </cell>
          <cell r="E25">
            <v>1456</v>
          </cell>
          <cell r="F25">
            <v>541</v>
          </cell>
          <cell r="G25">
            <v>765</v>
          </cell>
          <cell r="H25">
            <v>741</v>
          </cell>
          <cell r="I25">
            <v>1059</v>
          </cell>
          <cell r="J25">
            <v>891</v>
          </cell>
          <cell r="K25">
            <v>683</v>
          </cell>
          <cell r="L25">
            <v>210</v>
          </cell>
          <cell r="M25">
            <v>740</v>
          </cell>
          <cell r="N25">
            <v>1185</v>
          </cell>
          <cell r="O25">
            <v>828</v>
          </cell>
          <cell r="P25">
            <v>444</v>
          </cell>
          <cell r="Q25">
            <v>342</v>
          </cell>
          <cell r="R25">
            <v>363</v>
          </cell>
          <cell r="S25">
            <v>432</v>
          </cell>
          <cell r="T25">
            <v>451</v>
          </cell>
          <cell r="U25">
            <v>834</v>
          </cell>
          <cell r="V25">
            <v>611</v>
          </cell>
        </row>
        <row r="26">
          <cell r="B26" t="str">
            <v>Netherlands</v>
          </cell>
          <cell r="C26">
            <v>299</v>
          </cell>
          <cell r="D26">
            <v>145</v>
          </cell>
          <cell r="E26">
            <v>102</v>
          </cell>
          <cell r="F26">
            <v>126</v>
          </cell>
          <cell r="G26">
            <v>303</v>
          </cell>
          <cell r="H26">
            <v>322</v>
          </cell>
          <cell r="I26">
            <v>387</v>
          </cell>
          <cell r="J26">
            <v>371</v>
          </cell>
          <cell r="K26">
            <v>381</v>
          </cell>
          <cell r="L26">
            <v>334</v>
          </cell>
          <cell r="M26">
            <v>465</v>
          </cell>
          <cell r="N26">
            <v>1288</v>
          </cell>
          <cell r="O26">
            <v>1045</v>
          </cell>
          <cell r="P26">
            <v>387</v>
          </cell>
          <cell r="Q26">
            <v>738</v>
          </cell>
          <cell r="R26">
            <v>750</v>
          </cell>
          <cell r="S26">
            <v>982</v>
          </cell>
          <cell r="T26">
            <v>804</v>
          </cell>
          <cell r="U26">
            <v>562</v>
          </cell>
          <cell r="V26">
            <v>352</v>
          </cell>
        </row>
        <row r="27">
          <cell r="B27" t="str">
            <v>Australia</v>
          </cell>
          <cell r="C27">
            <v>15</v>
          </cell>
          <cell r="D27">
            <v>6</v>
          </cell>
          <cell r="E27">
            <v>12</v>
          </cell>
          <cell r="F27">
            <v>10</v>
          </cell>
          <cell r="G27">
            <v>8</v>
          </cell>
          <cell r="H27">
            <v>36</v>
          </cell>
          <cell r="I27">
            <v>12</v>
          </cell>
          <cell r="J27">
            <v>12</v>
          </cell>
          <cell r="K27">
            <v>85</v>
          </cell>
          <cell r="L27">
            <v>5</v>
          </cell>
          <cell r="M27">
            <v>53</v>
          </cell>
          <cell r="N27">
            <v>7</v>
          </cell>
          <cell r="O27">
            <v>5</v>
          </cell>
          <cell r="P27">
            <v>3</v>
          </cell>
          <cell r="Q27">
            <v>32</v>
          </cell>
          <cell r="R27">
            <v>2</v>
          </cell>
          <cell r="S27">
            <v>16</v>
          </cell>
          <cell r="T27">
            <v>3</v>
          </cell>
          <cell r="U27">
            <v>1</v>
          </cell>
          <cell r="V27">
            <v>2</v>
          </cell>
        </row>
        <row r="28">
          <cell r="B28" t="str">
            <v>South Africa</v>
          </cell>
          <cell r="C28">
            <v>6</v>
          </cell>
          <cell r="D28">
            <v>6</v>
          </cell>
          <cell r="E28">
            <v>8</v>
          </cell>
          <cell r="F28">
            <v>8</v>
          </cell>
          <cell r="G28">
            <v>46</v>
          </cell>
          <cell r="H28">
            <v>17</v>
          </cell>
          <cell r="I28">
            <v>139</v>
          </cell>
          <cell r="J28">
            <v>86</v>
          </cell>
          <cell r="K28">
            <v>8</v>
          </cell>
          <cell r="L28">
            <v>7</v>
          </cell>
          <cell r="M28">
            <v>6</v>
          </cell>
          <cell r="N28">
            <v>89</v>
          </cell>
          <cell r="O28">
            <v>10</v>
          </cell>
          <cell r="P28">
            <v>116</v>
          </cell>
          <cell r="Q28">
            <v>139</v>
          </cell>
          <cell r="R28">
            <v>32</v>
          </cell>
          <cell r="S28">
            <v>17</v>
          </cell>
          <cell r="T28">
            <v>10</v>
          </cell>
          <cell r="U28">
            <v>13</v>
          </cell>
          <cell r="V28">
            <v>11</v>
          </cell>
        </row>
        <row r="29">
          <cell r="B29" t="str">
            <v>Malaysia</v>
          </cell>
          <cell r="C29">
            <v>88</v>
          </cell>
          <cell r="D29">
            <v>56</v>
          </cell>
          <cell r="E29">
            <v>307</v>
          </cell>
          <cell r="F29">
            <v>211</v>
          </cell>
          <cell r="G29">
            <v>437</v>
          </cell>
          <cell r="H29">
            <v>450</v>
          </cell>
          <cell r="I29">
            <v>408</v>
          </cell>
          <cell r="J29">
            <v>402</v>
          </cell>
          <cell r="K29">
            <v>229</v>
          </cell>
          <cell r="L29">
            <v>132</v>
          </cell>
          <cell r="M29">
            <v>162</v>
          </cell>
          <cell r="N29">
            <v>142</v>
          </cell>
          <cell r="O29">
            <v>251</v>
          </cell>
          <cell r="P29">
            <v>142</v>
          </cell>
          <cell r="Q29">
            <v>187</v>
          </cell>
          <cell r="R29">
            <v>171</v>
          </cell>
          <cell r="S29">
            <v>223</v>
          </cell>
          <cell r="T29">
            <v>323</v>
          </cell>
          <cell r="U29">
            <v>310</v>
          </cell>
          <cell r="V29">
            <v>442</v>
          </cell>
        </row>
        <row r="30">
          <cell r="B30" t="str">
            <v>Thailand</v>
          </cell>
          <cell r="C30">
            <v>2736</v>
          </cell>
          <cell r="D30">
            <v>2791</v>
          </cell>
          <cell r="E30">
            <v>5010</v>
          </cell>
          <cell r="F30">
            <v>4182</v>
          </cell>
          <cell r="G30">
            <v>5012</v>
          </cell>
          <cell r="H30">
            <v>5710</v>
          </cell>
          <cell r="I30">
            <v>3925</v>
          </cell>
          <cell r="J30">
            <v>2574</v>
          </cell>
          <cell r="K30">
            <v>3566</v>
          </cell>
          <cell r="L30">
            <v>3837</v>
          </cell>
          <cell r="M30">
            <v>4010</v>
          </cell>
          <cell r="N30">
            <v>3409</v>
          </cell>
          <cell r="O30">
            <v>3991</v>
          </cell>
          <cell r="P30">
            <v>3684</v>
          </cell>
          <cell r="Q30">
            <v>3127</v>
          </cell>
          <cell r="R30">
            <v>3171</v>
          </cell>
          <cell r="S30">
            <v>4940</v>
          </cell>
          <cell r="T30">
            <v>3002</v>
          </cell>
          <cell r="U30">
            <v>3321</v>
          </cell>
          <cell r="V30">
            <v>4175</v>
          </cell>
        </row>
        <row r="31">
          <cell r="B31" t="str">
            <v>Sweden</v>
          </cell>
          <cell r="C31">
            <v>477</v>
          </cell>
          <cell r="D31">
            <v>366</v>
          </cell>
          <cell r="E31">
            <v>426</v>
          </cell>
          <cell r="F31">
            <v>496</v>
          </cell>
          <cell r="G31">
            <v>491</v>
          </cell>
          <cell r="H31">
            <v>295</v>
          </cell>
          <cell r="I31">
            <v>109</v>
          </cell>
          <cell r="J31">
            <v>137</v>
          </cell>
          <cell r="K31">
            <v>265</v>
          </cell>
          <cell r="L31">
            <v>120</v>
          </cell>
          <cell r="M31">
            <v>173</v>
          </cell>
          <cell r="N31">
            <v>218</v>
          </cell>
          <cell r="O31">
            <v>131</v>
          </cell>
          <cell r="P31">
            <v>119</v>
          </cell>
          <cell r="Q31">
            <v>168</v>
          </cell>
          <cell r="R31">
            <v>244</v>
          </cell>
          <cell r="S31">
            <v>205</v>
          </cell>
          <cell r="T31">
            <v>231</v>
          </cell>
          <cell r="U31">
            <v>288</v>
          </cell>
          <cell r="V31">
            <v>186</v>
          </cell>
        </row>
      </sheetData>
      <sheetData sheetId="25"/>
      <sheetData sheetId="26"/>
      <sheetData sheetId="27">
        <row r="2">
          <cell r="B2" t="str">
            <v>China</v>
          </cell>
          <cell r="C2">
            <v>75910</v>
          </cell>
          <cell r="D2">
            <v>93835</v>
          </cell>
          <cell r="E2">
            <v>112225</v>
          </cell>
          <cell r="F2">
            <v>134849</v>
          </cell>
          <cell r="G2">
            <v>162888</v>
          </cell>
          <cell r="H2">
            <v>190916</v>
          </cell>
          <cell r="I2">
            <v>232970</v>
          </cell>
          <cell r="J2">
            <v>271348</v>
          </cell>
          <cell r="K2">
            <v>276115</v>
          </cell>
          <cell r="L2">
            <v>335361</v>
          </cell>
          <cell r="M2">
            <v>368365</v>
          </cell>
          <cell r="N2">
            <v>417284</v>
          </cell>
          <cell r="O2">
            <v>458400</v>
          </cell>
          <cell r="P2">
            <v>517973</v>
          </cell>
          <cell r="Q2">
            <v>523880</v>
          </cell>
          <cell r="R2">
            <v>498648</v>
          </cell>
          <cell r="S2">
            <v>457407</v>
          </cell>
          <cell r="T2">
            <v>460875</v>
          </cell>
          <cell r="U2">
            <v>496322</v>
          </cell>
          <cell r="V2">
            <v>556584</v>
          </cell>
        </row>
        <row r="3">
          <cell r="B3" t="str">
            <v>India</v>
          </cell>
          <cell r="C3">
            <v>12344</v>
          </cell>
          <cell r="D3">
            <v>13148</v>
          </cell>
          <cell r="E3">
            <v>13425</v>
          </cell>
          <cell r="F3">
            <v>15299</v>
          </cell>
          <cell r="G3">
            <v>15320</v>
          </cell>
          <cell r="H3">
            <v>16446</v>
          </cell>
          <cell r="I3">
            <v>17993</v>
          </cell>
          <cell r="J3">
            <v>24348</v>
          </cell>
          <cell r="K3">
            <v>27794</v>
          </cell>
          <cell r="L3">
            <v>28268</v>
          </cell>
          <cell r="M3">
            <v>31708</v>
          </cell>
          <cell r="N3">
            <v>31452</v>
          </cell>
          <cell r="O3">
            <v>35179</v>
          </cell>
          <cell r="P3">
            <v>38255</v>
          </cell>
          <cell r="Q3">
            <v>43581</v>
          </cell>
          <cell r="R3">
            <v>44330</v>
          </cell>
          <cell r="S3">
            <v>46204</v>
          </cell>
          <cell r="T3">
            <v>47298</v>
          </cell>
          <cell r="U3">
            <v>51500</v>
          </cell>
          <cell r="V3">
            <v>54482</v>
          </cell>
        </row>
        <row r="4">
          <cell r="B4" t="str">
            <v>Japan</v>
          </cell>
          <cell r="C4">
            <v>36192</v>
          </cell>
          <cell r="D4">
            <v>33835</v>
          </cell>
          <cell r="E4">
            <v>34533</v>
          </cell>
          <cell r="F4">
            <v>33992</v>
          </cell>
          <cell r="G4">
            <v>34741</v>
          </cell>
          <cell r="H4">
            <v>33761</v>
          </cell>
          <cell r="I4">
            <v>35638</v>
          </cell>
          <cell r="J4">
            <v>36394</v>
          </cell>
          <cell r="K4">
            <v>34393</v>
          </cell>
          <cell r="L4">
            <v>23438</v>
          </cell>
          <cell r="M4">
            <v>28405</v>
          </cell>
          <cell r="N4">
            <v>29309</v>
          </cell>
          <cell r="O4">
            <v>28924</v>
          </cell>
          <cell r="P4">
            <v>30301</v>
          </cell>
          <cell r="Q4">
            <v>30428</v>
          </cell>
          <cell r="R4">
            <v>28842</v>
          </cell>
          <cell r="S4">
            <v>28243</v>
          </cell>
          <cell r="T4">
            <v>29023</v>
          </cell>
          <cell r="U4">
            <v>29317</v>
          </cell>
          <cell r="V4">
            <v>27447</v>
          </cell>
        </row>
        <row r="5">
          <cell r="B5" t="str">
            <v>United States</v>
          </cell>
          <cell r="C5">
            <v>28012</v>
          </cell>
          <cell r="D5">
            <v>25356</v>
          </cell>
          <cell r="E5">
            <v>25141</v>
          </cell>
          <cell r="F5">
            <v>26832</v>
          </cell>
          <cell r="G5">
            <v>27619</v>
          </cell>
          <cell r="H5">
            <v>26115</v>
          </cell>
          <cell r="I5">
            <v>27665</v>
          </cell>
          <cell r="J5">
            <v>28139</v>
          </cell>
          <cell r="K5">
            <v>25824</v>
          </cell>
          <cell r="L5">
            <v>16081</v>
          </cell>
          <cell r="M5">
            <v>20346</v>
          </cell>
          <cell r="N5">
            <v>21358</v>
          </cell>
          <cell r="O5">
            <v>23306</v>
          </cell>
          <cell r="P5">
            <v>23188</v>
          </cell>
          <cell r="Q5">
            <v>24150</v>
          </cell>
          <cell r="R5">
            <v>21489</v>
          </cell>
          <cell r="S5">
            <v>20978</v>
          </cell>
          <cell r="T5">
            <v>21391</v>
          </cell>
          <cell r="U5">
            <v>23955</v>
          </cell>
          <cell r="V5">
            <v>26142</v>
          </cell>
        </row>
        <row r="6">
          <cell r="B6" t="str">
            <v>Russia</v>
          </cell>
          <cell r="C6">
            <v>21450</v>
          </cell>
          <cell r="D6">
            <v>18700</v>
          </cell>
          <cell r="E6">
            <v>18700</v>
          </cell>
          <cell r="F6">
            <v>18700</v>
          </cell>
          <cell r="G6">
            <v>19600</v>
          </cell>
          <cell r="H6">
            <v>19800</v>
          </cell>
          <cell r="I6">
            <v>21200</v>
          </cell>
          <cell r="J6">
            <v>21600</v>
          </cell>
          <cell r="K6">
            <v>20500</v>
          </cell>
          <cell r="L6">
            <v>18500</v>
          </cell>
          <cell r="M6">
            <v>15326</v>
          </cell>
          <cell r="N6">
            <v>16842</v>
          </cell>
          <cell r="O6">
            <v>17435</v>
          </cell>
          <cell r="P6">
            <v>17725</v>
          </cell>
          <cell r="Q6">
            <v>18387</v>
          </cell>
          <cell r="R6">
            <v>17106</v>
          </cell>
          <cell r="S6">
            <v>17567</v>
          </cell>
          <cell r="T6">
            <v>17285</v>
          </cell>
          <cell r="U6">
            <v>17642</v>
          </cell>
          <cell r="V6">
            <v>18666</v>
          </cell>
        </row>
        <row r="7">
          <cell r="B7" t="str">
            <v>South Korea</v>
          </cell>
          <cell r="C7">
            <v>18155</v>
          </cell>
          <cell r="D7">
            <v>18009</v>
          </cell>
          <cell r="E7">
            <v>19910</v>
          </cell>
          <cell r="F7">
            <v>20396</v>
          </cell>
          <cell r="G7">
            <v>20116</v>
          </cell>
          <cell r="H7">
            <v>18799</v>
          </cell>
          <cell r="I7">
            <v>19582</v>
          </cell>
          <cell r="J7">
            <v>20406</v>
          </cell>
          <cell r="K7">
            <v>19983</v>
          </cell>
          <cell r="L7">
            <v>18705</v>
          </cell>
          <cell r="M7">
            <v>18416</v>
          </cell>
          <cell r="N7">
            <v>19658</v>
          </cell>
          <cell r="O7">
            <v>19767</v>
          </cell>
          <cell r="P7">
            <v>20060</v>
          </cell>
          <cell r="Q7">
            <v>20318</v>
          </cell>
          <cell r="R7">
            <v>20228</v>
          </cell>
          <cell r="S7">
            <v>20383</v>
          </cell>
          <cell r="T7">
            <v>21644</v>
          </cell>
          <cell r="U7">
            <v>21803</v>
          </cell>
          <cell r="V7">
            <v>20310</v>
          </cell>
        </row>
        <row r="8">
          <cell r="B8" t="str">
            <v>Germany</v>
          </cell>
          <cell r="C8">
            <v>12872</v>
          </cell>
          <cell r="D8">
            <v>12527</v>
          </cell>
          <cell r="E8">
            <v>12640</v>
          </cell>
          <cell r="F8">
            <v>12608</v>
          </cell>
          <cell r="G8">
            <v>13619</v>
          </cell>
          <cell r="H8">
            <v>12724</v>
          </cell>
          <cell r="I8">
            <v>14000</v>
          </cell>
          <cell r="J8">
            <v>14333</v>
          </cell>
          <cell r="K8">
            <v>13716</v>
          </cell>
          <cell r="L8">
            <v>10229</v>
          </cell>
          <cell r="M8">
            <v>11918</v>
          </cell>
          <cell r="N8">
            <v>12742</v>
          </cell>
          <cell r="O8">
            <v>12825</v>
          </cell>
          <cell r="P8">
            <v>12783</v>
          </cell>
          <cell r="Q8">
            <v>12414</v>
          </cell>
          <cell r="R8">
            <v>12724</v>
          </cell>
          <cell r="S8">
            <v>12382</v>
          </cell>
          <cell r="T8">
            <v>12885</v>
          </cell>
          <cell r="U8">
            <v>12520</v>
          </cell>
          <cell r="V8">
            <v>11946</v>
          </cell>
        </row>
        <row r="9">
          <cell r="B9" t="str">
            <v>Türkiye</v>
          </cell>
          <cell r="C9">
            <v>8670</v>
          </cell>
          <cell r="D9">
            <v>10200</v>
          </cell>
          <cell r="E9">
            <v>10200</v>
          </cell>
          <cell r="F9">
            <v>10200</v>
          </cell>
          <cell r="G9">
            <v>10300</v>
          </cell>
          <cell r="H9">
            <v>11500</v>
          </cell>
          <cell r="I9">
            <v>13500</v>
          </cell>
          <cell r="J9">
            <v>13500</v>
          </cell>
          <cell r="K9">
            <v>14900</v>
          </cell>
          <cell r="L9">
            <v>20712</v>
          </cell>
          <cell r="M9">
            <v>19671</v>
          </cell>
          <cell r="N9">
            <v>22868</v>
          </cell>
          <cell r="O9">
            <v>25247</v>
          </cell>
          <cell r="P9">
            <v>26536</v>
          </cell>
          <cell r="Q9">
            <v>25717</v>
          </cell>
          <cell r="R9">
            <v>26550</v>
          </cell>
          <cell r="S9">
            <v>26012</v>
          </cell>
          <cell r="T9">
            <v>26193</v>
          </cell>
          <cell r="U9">
            <v>24280</v>
          </cell>
          <cell r="V9">
            <v>20233</v>
          </cell>
        </row>
        <row r="10">
          <cell r="B10" t="str">
            <v>Brazil</v>
          </cell>
          <cell r="C10">
            <v>6577</v>
          </cell>
          <cell r="D10">
            <v>6963</v>
          </cell>
          <cell r="E10">
            <v>7182</v>
          </cell>
          <cell r="F10">
            <v>7422</v>
          </cell>
          <cell r="G10">
            <v>8419</v>
          </cell>
          <cell r="H10">
            <v>7059</v>
          </cell>
          <cell r="I10">
            <v>9050</v>
          </cell>
          <cell r="J10">
            <v>10159</v>
          </cell>
          <cell r="K10">
            <v>10361</v>
          </cell>
          <cell r="L10">
            <v>8024</v>
          </cell>
          <cell r="M10">
            <v>9755</v>
          </cell>
          <cell r="N10">
            <v>10491</v>
          </cell>
          <cell r="O10">
            <v>10207</v>
          </cell>
          <cell r="P10">
            <v>10621</v>
          </cell>
          <cell r="Q10">
            <v>10030</v>
          </cell>
          <cell r="R10">
            <v>9283</v>
          </cell>
          <cell r="S10">
            <v>8848</v>
          </cell>
          <cell r="T10">
            <v>9003</v>
          </cell>
          <cell r="U10">
            <v>9439</v>
          </cell>
          <cell r="V10">
            <v>9675</v>
          </cell>
        </row>
        <row r="11">
          <cell r="B11" t="str">
            <v>Iran</v>
          </cell>
          <cell r="C11">
            <v>2898</v>
          </cell>
          <cell r="D11">
            <v>3151</v>
          </cell>
          <cell r="E11">
            <v>3711</v>
          </cell>
          <cell r="F11">
            <v>4469</v>
          </cell>
          <cell r="G11">
            <v>4176</v>
          </cell>
          <cell r="H11">
            <v>4687</v>
          </cell>
          <cell r="I11">
            <v>4464</v>
          </cell>
          <cell r="J11">
            <v>5183</v>
          </cell>
          <cell r="K11">
            <v>4994</v>
          </cell>
          <cell r="L11">
            <v>5136</v>
          </cell>
          <cell r="M11">
            <v>8460</v>
          </cell>
          <cell r="N11">
            <v>8988</v>
          </cell>
          <cell r="O11">
            <v>8785</v>
          </cell>
          <cell r="P11">
            <v>8406</v>
          </cell>
          <cell r="Q11">
            <v>8206</v>
          </cell>
          <cell r="R11">
            <v>7261</v>
          </cell>
          <cell r="S11">
            <v>7662</v>
          </cell>
          <cell r="T11">
            <v>8104</v>
          </cell>
          <cell r="U11">
            <v>9162</v>
          </cell>
          <cell r="V11">
            <v>10269</v>
          </cell>
        </row>
        <row r="12">
          <cell r="B12" t="str">
            <v>Italy</v>
          </cell>
          <cell r="C12">
            <v>13588</v>
          </cell>
          <cell r="D12">
            <v>13572</v>
          </cell>
          <cell r="E12">
            <v>13865</v>
          </cell>
          <cell r="F12">
            <v>14520</v>
          </cell>
          <cell r="G12">
            <v>15206</v>
          </cell>
          <cell r="H12">
            <v>14519</v>
          </cell>
          <cell r="I12">
            <v>16810</v>
          </cell>
          <cell r="J12">
            <v>17322</v>
          </cell>
          <cell r="K12">
            <v>16665</v>
          </cell>
          <cell r="L12">
            <v>11179</v>
          </cell>
          <cell r="M12">
            <v>12161</v>
          </cell>
          <cell r="N12">
            <v>12888</v>
          </cell>
          <cell r="O12">
            <v>11815</v>
          </cell>
          <cell r="P12">
            <v>11454</v>
          </cell>
          <cell r="Q12">
            <v>11311</v>
          </cell>
          <cell r="R12">
            <v>11194</v>
          </cell>
          <cell r="S12">
            <v>11649</v>
          </cell>
          <cell r="T12">
            <v>11917</v>
          </cell>
          <cell r="U12">
            <v>12404</v>
          </cell>
          <cell r="V12">
            <v>12354</v>
          </cell>
        </row>
        <row r="13">
          <cell r="B13" t="str">
            <v>Ukraine</v>
          </cell>
          <cell r="C13">
            <v>14119</v>
          </cell>
          <cell r="D13">
            <v>15650</v>
          </cell>
          <cell r="E13">
            <v>15650</v>
          </cell>
          <cell r="F13">
            <v>15650</v>
          </cell>
          <cell r="G13">
            <v>16160</v>
          </cell>
          <cell r="H13">
            <v>16090</v>
          </cell>
          <cell r="I13">
            <v>15520</v>
          </cell>
          <cell r="J13">
            <v>16600</v>
          </cell>
          <cell r="K13">
            <v>12830</v>
          </cell>
          <cell r="L13">
            <v>9340</v>
          </cell>
          <cell r="M13">
            <v>7825</v>
          </cell>
          <cell r="N13">
            <v>8169</v>
          </cell>
          <cell r="O13">
            <v>8204</v>
          </cell>
          <cell r="P13">
            <v>7953</v>
          </cell>
          <cell r="Q13">
            <v>6449</v>
          </cell>
          <cell r="R13">
            <v>5640</v>
          </cell>
          <cell r="S13">
            <v>5918</v>
          </cell>
          <cell r="T13">
            <v>5529</v>
          </cell>
          <cell r="U13">
            <v>4518</v>
          </cell>
          <cell r="V13">
            <v>5209</v>
          </cell>
        </row>
        <row r="14">
          <cell r="B14" t="str">
            <v>Mexico</v>
          </cell>
          <cell r="C14">
            <v>5571</v>
          </cell>
          <cell r="D14">
            <v>5482</v>
          </cell>
          <cell r="E14">
            <v>5738</v>
          </cell>
          <cell r="F14">
            <v>5943</v>
          </cell>
          <cell r="G14">
            <v>6336</v>
          </cell>
          <cell r="H14">
            <v>6364</v>
          </cell>
          <cell r="I14">
            <v>6541</v>
          </cell>
          <cell r="J14">
            <v>7075</v>
          </cell>
          <cell r="K14">
            <v>6930</v>
          </cell>
          <cell r="L14">
            <v>6468</v>
          </cell>
          <cell r="M14">
            <v>6762</v>
          </cell>
          <cell r="N14">
            <v>7415</v>
          </cell>
          <cell r="O14">
            <v>7763</v>
          </cell>
          <cell r="P14">
            <v>7745</v>
          </cell>
          <cell r="Q14">
            <v>8084</v>
          </cell>
          <cell r="R14">
            <v>8301</v>
          </cell>
          <cell r="S14">
            <v>8742</v>
          </cell>
          <cell r="T14">
            <v>8731</v>
          </cell>
          <cell r="U14">
            <v>8697</v>
          </cell>
          <cell r="V14">
            <v>8377</v>
          </cell>
        </row>
        <row r="15">
          <cell r="B15" t="str">
            <v>Vietnam</v>
          </cell>
          <cell r="C15">
            <v>1589</v>
          </cell>
          <cell r="D15">
            <v>1900</v>
          </cell>
          <cell r="E15">
            <v>2123</v>
          </cell>
          <cell r="F15">
            <v>2389</v>
          </cell>
          <cell r="G15">
            <v>2764</v>
          </cell>
          <cell r="H15">
            <v>3264</v>
          </cell>
          <cell r="I15">
            <v>3468</v>
          </cell>
          <cell r="J15">
            <v>3955</v>
          </cell>
          <cell r="K15">
            <v>3867</v>
          </cell>
          <cell r="L15">
            <v>4723</v>
          </cell>
          <cell r="M15">
            <v>5659</v>
          </cell>
          <cell r="N15">
            <v>5470</v>
          </cell>
          <cell r="O15">
            <v>5049</v>
          </cell>
          <cell r="P15">
            <v>5123</v>
          </cell>
          <cell r="Q15">
            <v>5657</v>
          </cell>
          <cell r="R15">
            <v>7199</v>
          </cell>
          <cell r="S15">
            <v>8657</v>
          </cell>
          <cell r="T15">
            <v>9924</v>
          </cell>
          <cell r="U15">
            <v>11093</v>
          </cell>
          <cell r="V15">
            <v>11271</v>
          </cell>
        </row>
        <row r="16">
          <cell r="B16" t="str">
            <v>France</v>
          </cell>
          <cell r="C16">
            <v>4828</v>
          </cell>
          <cell r="D16">
            <v>4753</v>
          </cell>
          <cell r="E16">
            <v>4611</v>
          </cell>
          <cell r="F16">
            <v>4747</v>
          </cell>
          <cell r="G16">
            <v>4768</v>
          </cell>
          <cell r="H16">
            <v>4363</v>
          </cell>
          <cell r="I16">
            <v>4624</v>
          </cell>
          <cell r="J16">
            <v>4648</v>
          </cell>
          <cell r="K16">
            <v>4535</v>
          </cell>
          <cell r="L16">
            <v>3388</v>
          </cell>
          <cell r="M16">
            <v>3889</v>
          </cell>
          <cell r="N16">
            <v>4281</v>
          </cell>
          <cell r="O16">
            <v>4307</v>
          </cell>
          <cell r="P16">
            <v>4447</v>
          </cell>
          <cell r="Q16">
            <v>4616</v>
          </cell>
          <cell r="R16">
            <v>4426</v>
          </cell>
          <cell r="S16">
            <v>4133</v>
          </cell>
          <cell r="T16">
            <v>4102</v>
          </cell>
          <cell r="U16">
            <v>4024</v>
          </cell>
          <cell r="V16">
            <v>3668</v>
          </cell>
        </row>
        <row r="17">
          <cell r="B17" t="str">
            <v>Spain</v>
          </cell>
          <cell r="C17">
            <v>9404</v>
          </cell>
          <cell r="D17">
            <v>9542</v>
          </cell>
          <cell r="E17">
            <v>10448</v>
          </cell>
          <cell r="F17">
            <v>10879</v>
          </cell>
          <cell r="G17">
            <v>11593</v>
          </cell>
          <cell r="H17">
            <v>11629</v>
          </cell>
          <cell r="I17">
            <v>12364</v>
          </cell>
          <cell r="J17">
            <v>12547</v>
          </cell>
          <cell r="K17">
            <v>12378</v>
          </cell>
          <cell r="L17">
            <v>10297</v>
          </cell>
          <cell r="M17">
            <v>10151</v>
          </cell>
          <cell r="N17">
            <v>10170</v>
          </cell>
          <cell r="O17">
            <v>9365</v>
          </cell>
          <cell r="P17">
            <v>8613</v>
          </cell>
          <cell r="Q17">
            <v>8924</v>
          </cell>
          <cell r="R17">
            <v>9052</v>
          </cell>
          <cell r="S17">
            <v>8742</v>
          </cell>
          <cell r="T17">
            <v>8789</v>
          </cell>
          <cell r="U17">
            <v>8904</v>
          </cell>
          <cell r="V17">
            <v>8789</v>
          </cell>
        </row>
        <row r="18">
          <cell r="B18" t="str">
            <v>Canada</v>
          </cell>
          <cell r="C18">
            <v>4106</v>
          </cell>
          <cell r="D18">
            <v>3771</v>
          </cell>
          <cell r="E18">
            <v>3886</v>
          </cell>
          <cell r="F18">
            <v>3747</v>
          </cell>
          <cell r="G18">
            <v>3634</v>
          </cell>
          <cell r="H18">
            <v>3241</v>
          </cell>
          <cell r="I18">
            <v>3349</v>
          </cell>
          <cell r="J18">
            <v>3230</v>
          </cell>
          <cell r="K18">
            <v>3032</v>
          </cell>
          <cell r="L18">
            <v>2082</v>
          </cell>
          <cell r="M18">
            <v>2281</v>
          </cell>
          <cell r="N18">
            <v>2453</v>
          </cell>
          <cell r="O18">
            <v>2870</v>
          </cell>
          <cell r="P18">
            <v>2463</v>
          </cell>
          <cell r="Q18">
            <v>1808</v>
          </cell>
          <cell r="R18">
            <v>2864</v>
          </cell>
          <cell r="S18">
            <v>2988</v>
          </cell>
          <cell r="T18">
            <v>2771</v>
          </cell>
          <cell r="U18">
            <v>3111</v>
          </cell>
          <cell r="V18">
            <v>3300</v>
          </cell>
        </row>
        <row r="19">
          <cell r="B19" t="str">
            <v>Indonesia</v>
          </cell>
          <cell r="C19">
            <v>1939</v>
          </cell>
          <cell r="D19">
            <v>2020</v>
          </cell>
          <cell r="E19">
            <v>1766</v>
          </cell>
          <cell r="F19">
            <v>1791</v>
          </cell>
          <cell r="G19">
            <v>2104</v>
          </cell>
          <cell r="H19">
            <v>2716</v>
          </cell>
          <cell r="I19">
            <v>2655</v>
          </cell>
          <cell r="J19">
            <v>2762</v>
          </cell>
          <cell r="K19">
            <v>2703</v>
          </cell>
          <cell r="L19">
            <v>2663</v>
          </cell>
          <cell r="M19">
            <v>2804</v>
          </cell>
          <cell r="N19">
            <v>2819</v>
          </cell>
          <cell r="O19">
            <v>2716</v>
          </cell>
          <cell r="P19">
            <v>2718</v>
          </cell>
          <cell r="Q19">
            <v>2885</v>
          </cell>
          <cell r="R19">
            <v>3196</v>
          </cell>
          <cell r="S19">
            <v>3031</v>
          </cell>
          <cell r="T19">
            <v>3592</v>
          </cell>
          <cell r="U19">
            <v>4672</v>
          </cell>
          <cell r="V19">
            <v>5132</v>
          </cell>
        </row>
        <row r="20">
          <cell r="B20" t="str">
            <v>Poland</v>
          </cell>
          <cell r="C20">
            <v>4600</v>
          </cell>
          <cell r="D20">
            <v>3925.3333333333335</v>
          </cell>
          <cell r="E20">
            <v>4109</v>
          </cell>
          <cell r="F20">
            <v>4492</v>
          </cell>
          <cell r="G20">
            <v>4678</v>
          </cell>
          <cell r="H20">
            <v>3906</v>
          </cell>
          <cell r="I20">
            <v>4756</v>
          </cell>
          <cell r="J20">
            <v>4919</v>
          </cell>
          <cell r="K20">
            <v>4779</v>
          </cell>
          <cell r="L20">
            <v>4083</v>
          </cell>
          <cell r="M20">
            <v>4544</v>
          </cell>
          <cell r="N20">
            <v>5042</v>
          </cell>
          <cell r="O20">
            <v>4689</v>
          </cell>
          <cell r="P20">
            <v>4457</v>
          </cell>
          <cell r="Q20">
            <v>4708</v>
          </cell>
          <cell r="R20">
            <v>4943</v>
          </cell>
          <cell r="S20">
            <v>5254</v>
          </cell>
          <cell r="T20">
            <v>5462</v>
          </cell>
          <cell r="U20">
            <v>5428</v>
          </cell>
          <cell r="V20">
            <v>5174</v>
          </cell>
        </row>
        <row r="21">
          <cell r="B21" t="str">
            <v>Egypt</v>
          </cell>
          <cell r="C21">
            <v>2647.0334598137288</v>
          </cell>
          <cell r="D21">
            <v>3550.7071403932391</v>
          </cell>
          <cell r="E21">
            <v>3950.327699206623</v>
          </cell>
          <cell r="F21">
            <v>3500</v>
          </cell>
          <cell r="G21">
            <v>3400</v>
          </cell>
          <cell r="H21">
            <v>4800</v>
          </cell>
          <cell r="I21">
            <v>4326</v>
          </cell>
          <cell r="J21">
            <v>4626</v>
          </cell>
          <cell r="K21">
            <v>5037</v>
          </cell>
          <cell r="L21">
            <v>5200</v>
          </cell>
          <cell r="M21">
            <v>6302</v>
          </cell>
          <cell r="N21">
            <v>5426</v>
          </cell>
          <cell r="O21">
            <v>6229</v>
          </cell>
          <cell r="P21">
            <v>6372</v>
          </cell>
          <cell r="Q21">
            <v>7288</v>
          </cell>
          <cell r="R21">
            <v>6986</v>
          </cell>
          <cell r="S21">
            <v>6975</v>
          </cell>
          <cell r="T21">
            <v>6882</v>
          </cell>
          <cell r="U21">
            <v>8161</v>
          </cell>
          <cell r="V21">
            <v>7258</v>
          </cell>
        </row>
        <row r="22">
          <cell r="B22" t="str">
            <v>Saudi Arabia</v>
          </cell>
          <cell r="C22">
            <v>1612.8523977579407</v>
          </cell>
          <cell r="D22">
            <v>2078.0880215902016</v>
          </cell>
          <cell r="E22">
            <v>2228.542661407515</v>
          </cell>
          <cell r="F22">
            <v>2570</v>
          </cell>
          <cell r="G22">
            <v>2440</v>
          </cell>
          <cell r="H22">
            <v>2550</v>
          </cell>
          <cell r="I22">
            <v>2230</v>
          </cell>
          <cell r="J22">
            <v>2690</v>
          </cell>
          <cell r="K22">
            <v>2580</v>
          </cell>
          <cell r="L22">
            <v>2470</v>
          </cell>
          <cell r="M22">
            <v>2630</v>
          </cell>
          <cell r="N22">
            <v>2750</v>
          </cell>
          <cell r="O22">
            <v>2700</v>
          </cell>
          <cell r="P22">
            <v>2900</v>
          </cell>
          <cell r="Q22">
            <v>3000</v>
          </cell>
          <cell r="R22">
            <v>3500</v>
          </cell>
          <cell r="S22">
            <v>3000</v>
          </cell>
          <cell r="T22">
            <v>2500</v>
          </cell>
          <cell r="U22">
            <v>2700</v>
          </cell>
          <cell r="V22">
            <v>4159</v>
          </cell>
        </row>
        <row r="23">
          <cell r="B23" t="str">
            <v>Austria</v>
          </cell>
          <cell r="C23">
            <v>1105</v>
          </cell>
          <cell r="D23">
            <v>1171</v>
          </cell>
          <cell r="E23">
            <v>1208</v>
          </cell>
          <cell r="F23">
            <v>1148</v>
          </cell>
          <cell r="G23">
            <v>1241</v>
          </cell>
          <cell r="H23">
            <v>1244</v>
          </cell>
          <cell r="I23">
            <v>1223</v>
          </cell>
          <cell r="J23">
            <v>1395</v>
          </cell>
          <cell r="K23">
            <v>1405</v>
          </cell>
          <cell r="L23">
            <v>1164</v>
          </cell>
          <cell r="M23">
            <v>1405</v>
          </cell>
          <cell r="N23">
            <v>1413</v>
          </cell>
          <cell r="O23">
            <v>1406</v>
          </cell>
          <cell r="P23">
            <v>1487</v>
          </cell>
          <cell r="Q23">
            <v>1410</v>
          </cell>
          <cell r="R23">
            <v>1596</v>
          </cell>
          <cell r="S23">
            <v>1552</v>
          </cell>
          <cell r="T23">
            <v>1614</v>
          </cell>
          <cell r="U23">
            <v>1617</v>
          </cell>
          <cell r="V23">
            <v>1482</v>
          </cell>
        </row>
        <row r="24">
          <cell r="B24" t="str">
            <v>Belgium</v>
          </cell>
          <cell r="C24">
            <v>1216</v>
          </cell>
          <cell r="D24">
            <v>1223</v>
          </cell>
          <cell r="E24">
            <v>1215</v>
          </cell>
          <cell r="F24">
            <v>1242</v>
          </cell>
          <cell r="G24">
            <v>1136</v>
          </cell>
          <cell r="H24">
            <v>1031</v>
          </cell>
          <cell r="I24">
            <v>1260</v>
          </cell>
          <cell r="J24">
            <v>1240</v>
          </cell>
          <cell r="K24">
            <v>1071</v>
          </cell>
          <cell r="L24">
            <v>845</v>
          </cell>
          <cell r="M24">
            <v>845</v>
          </cell>
          <cell r="N24">
            <v>962</v>
          </cell>
          <cell r="O24">
            <v>872</v>
          </cell>
          <cell r="P24">
            <v>796</v>
          </cell>
          <cell r="Q24">
            <v>792</v>
          </cell>
          <cell r="R24">
            <v>798</v>
          </cell>
          <cell r="S24">
            <v>594</v>
          </cell>
          <cell r="T24">
            <v>665</v>
          </cell>
          <cell r="U24">
            <v>730</v>
          </cell>
          <cell r="V24">
            <v>557</v>
          </cell>
        </row>
        <row r="25">
          <cell r="B25" t="str">
            <v>United Kingdom</v>
          </cell>
          <cell r="C25">
            <v>5678</v>
          </cell>
          <cell r="D25">
            <v>5671</v>
          </cell>
          <cell r="E25">
            <v>5024</v>
          </cell>
          <cell r="F25">
            <v>4352</v>
          </cell>
          <cell r="G25">
            <v>4926</v>
          </cell>
          <cell r="H25">
            <v>4360</v>
          </cell>
          <cell r="I25">
            <v>4548</v>
          </cell>
          <cell r="J25">
            <v>4451</v>
          </cell>
          <cell r="K25">
            <v>4439</v>
          </cell>
          <cell r="L25">
            <v>3131</v>
          </cell>
          <cell r="M25">
            <v>3611</v>
          </cell>
          <cell r="N25">
            <v>3341</v>
          </cell>
          <cell r="O25">
            <v>3000</v>
          </cell>
          <cell r="P25">
            <v>3040</v>
          </cell>
          <cell r="Q25">
            <v>3096</v>
          </cell>
          <cell r="R25">
            <v>3270</v>
          </cell>
          <cell r="S25">
            <v>2937</v>
          </cell>
          <cell r="T25">
            <v>2523</v>
          </cell>
          <cell r="U25">
            <v>2743</v>
          </cell>
          <cell r="V25">
            <v>2785</v>
          </cell>
        </row>
        <row r="26">
          <cell r="B26" t="str">
            <v>Netherlands</v>
          </cell>
          <cell r="C26">
            <v>412</v>
          </cell>
          <cell r="D26">
            <v>249</v>
          </cell>
          <cell r="E26">
            <v>171</v>
          </cell>
          <cell r="F26">
            <v>191</v>
          </cell>
          <cell r="G26">
            <v>240</v>
          </cell>
          <cell r="H26">
            <v>215</v>
          </cell>
          <cell r="I26">
            <v>252</v>
          </cell>
          <cell r="J26">
            <v>214</v>
          </cell>
          <cell r="K26">
            <v>198</v>
          </cell>
          <cell r="L26">
            <v>112</v>
          </cell>
          <cell r="M26">
            <v>216</v>
          </cell>
          <cell r="N26">
            <v>204</v>
          </cell>
          <cell r="O26">
            <v>165</v>
          </cell>
          <cell r="P26">
            <v>170</v>
          </cell>
          <cell r="Q26">
            <v>178</v>
          </cell>
          <cell r="R26">
            <v>163</v>
          </cell>
          <cell r="S26">
            <v>165</v>
          </cell>
          <cell r="T26">
            <v>169</v>
          </cell>
          <cell r="U26">
            <v>168</v>
          </cell>
          <cell r="V26">
            <v>128</v>
          </cell>
        </row>
        <row r="27">
          <cell r="B27" t="str">
            <v>Australia</v>
          </cell>
          <cell r="C27">
            <v>2158</v>
          </cell>
          <cell r="D27">
            <v>1890</v>
          </cell>
          <cell r="E27">
            <v>1968</v>
          </cell>
          <cell r="F27">
            <v>2156</v>
          </cell>
          <cell r="G27">
            <v>2079</v>
          </cell>
          <cell r="H27">
            <v>2138</v>
          </cell>
          <cell r="I27">
            <v>2320</v>
          </cell>
          <cell r="J27">
            <v>2358</v>
          </cell>
          <cell r="K27">
            <v>2350</v>
          </cell>
          <cell r="L27">
            <v>1768</v>
          </cell>
          <cell r="M27">
            <v>1927</v>
          </cell>
          <cell r="N27">
            <v>2023</v>
          </cell>
          <cell r="O27">
            <v>2017</v>
          </cell>
          <cell r="P27">
            <v>1850</v>
          </cell>
          <cell r="Q27">
            <v>1679</v>
          </cell>
          <cell r="R27">
            <v>1679</v>
          </cell>
          <cell r="S27">
            <v>1954</v>
          </cell>
          <cell r="T27">
            <v>1603</v>
          </cell>
          <cell r="U27">
            <v>1603</v>
          </cell>
          <cell r="V27">
            <v>1978</v>
          </cell>
        </row>
        <row r="28">
          <cell r="B28" t="str">
            <v>South Africa</v>
          </cell>
          <cell r="C28">
            <v>2564</v>
          </cell>
          <cell r="D28">
            <v>2613</v>
          </cell>
          <cell r="E28">
            <v>2707</v>
          </cell>
          <cell r="F28">
            <v>2659</v>
          </cell>
          <cell r="G28">
            <v>2807</v>
          </cell>
          <cell r="H28">
            <v>2735</v>
          </cell>
          <cell r="I28">
            <v>3014</v>
          </cell>
          <cell r="J28">
            <v>2954</v>
          </cell>
          <cell r="K28">
            <v>2713</v>
          </cell>
          <cell r="L28">
            <v>2240</v>
          </cell>
          <cell r="M28">
            <v>2350</v>
          </cell>
          <cell r="N28">
            <v>2360</v>
          </cell>
          <cell r="O28">
            <v>2200</v>
          </cell>
          <cell r="P28">
            <v>2300</v>
          </cell>
          <cell r="Q28">
            <v>2200</v>
          </cell>
          <cell r="R28">
            <v>2300</v>
          </cell>
          <cell r="S28">
            <v>2200</v>
          </cell>
          <cell r="T28">
            <v>2250</v>
          </cell>
          <cell r="U28">
            <v>2250</v>
          </cell>
          <cell r="V28">
            <v>1600</v>
          </cell>
        </row>
        <row r="29">
          <cell r="B29" t="str">
            <v>Malaysia</v>
          </cell>
          <cell r="C29">
            <v>2958</v>
          </cell>
          <cell r="D29">
            <v>3241</v>
          </cell>
          <cell r="E29">
            <v>3205</v>
          </cell>
          <cell r="F29">
            <v>3338</v>
          </cell>
          <cell r="G29">
            <v>3579</v>
          </cell>
          <cell r="H29">
            <v>3312</v>
          </cell>
          <cell r="I29">
            <v>3485</v>
          </cell>
          <cell r="J29">
            <v>3520</v>
          </cell>
          <cell r="K29">
            <v>3667</v>
          </cell>
          <cell r="L29">
            <v>3694</v>
          </cell>
          <cell r="M29">
            <v>3601</v>
          </cell>
          <cell r="N29">
            <v>3591</v>
          </cell>
          <cell r="O29">
            <v>3769</v>
          </cell>
          <cell r="P29">
            <v>3730</v>
          </cell>
          <cell r="Q29">
            <v>3892</v>
          </cell>
          <cell r="R29">
            <v>3340</v>
          </cell>
          <cell r="S29">
            <v>3484</v>
          </cell>
          <cell r="T29">
            <v>3565</v>
          </cell>
          <cell r="U29">
            <v>3596</v>
          </cell>
          <cell r="V29">
            <v>5071</v>
          </cell>
        </row>
        <row r="30">
          <cell r="B30" t="str">
            <v>Thailand</v>
          </cell>
          <cell r="C30">
            <v>2210</v>
          </cell>
          <cell r="D30">
            <v>2765</v>
          </cell>
          <cell r="E30">
            <v>3775</v>
          </cell>
          <cell r="F30">
            <v>4170</v>
          </cell>
          <cell r="G30">
            <v>5103</v>
          </cell>
          <cell r="H30">
            <v>4991</v>
          </cell>
          <cell r="I30">
            <v>4242</v>
          </cell>
          <cell r="J30">
            <v>3932</v>
          </cell>
          <cell r="K30">
            <v>4250</v>
          </cell>
          <cell r="L30">
            <v>3604</v>
          </cell>
          <cell r="M30">
            <v>3663</v>
          </cell>
          <cell r="N30">
            <v>3653</v>
          </cell>
          <cell r="O30">
            <v>3763</v>
          </cell>
          <cell r="P30">
            <v>4093</v>
          </cell>
          <cell r="Q30">
            <v>5585</v>
          </cell>
          <cell r="R30">
            <v>5133</v>
          </cell>
          <cell r="S30">
            <v>6593</v>
          </cell>
          <cell r="T30">
            <v>6101</v>
          </cell>
          <cell r="U30">
            <v>5658</v>
          </cell>
          <cell r="V30">
            <v>5043</v>
          </cell>
        </row>
        <row r="31">
          <cell r="B31" t="str">
            <v>Sweden</v>
          </cell>
          <cell r="C31">
            <v>886</v>
          </cell>
          <cell r="D31">
            <v>770</v>
          </cell>
          <cell r="E31">
            <v>688</v>
          </cell>
          <cell r="F31">
            <v>683</v>
          </cell>
          <cell r="G31">
            <v>718</v>
          </cell>
          <cell r="H31">
            <v>685</v>
          </cell>
          <cell r="I31">
            <v>655</v>
          </cell>
          <cell r="J31">
            <v>679</v>
          </cell>
          <cell r="K31">
            <v>618</v>
          </cell>
          <cell r="L31">
            <v>346</v>
          </cell>
          <cell r="M31">
            <v>775</v>
          </cell>
          <cell r="N31">
            <v>785</v>
          </cell>
          <cell r="O31">
            <v>650</v>
          </cell>
          <cell r="P31">
            <v>665</v>
          </cell>
          <cell r="Q31">
            <v>720</v>
          </cell>
          <cell r="R31">
            <v>750</v>
          </cell>
          <cell r="S31">
            <v>785</v>
          </cell>
          <cell r="T31">
            <v>800</v>
          </cell>
          <cell r="U31">
            <v>765</v>
          </cell>
          <cell r="V31">
            <v>765</v>
          </cell>
        </row>
      </sheetData>
      <sheetData sheetId="28">
        <row r="2">
          <cell r="B2" t="str">
            <v>China</v>
          </cell>
          <cell r="C2">
            <v>50630</v>
          </cell>
          <cell r="D2">
            <v>60968</v>
          </cell>
          <cell r="E2">
            <v>51991</v>
          </cell>
          <cell r="F2">
            <v>62426</v>
          </cell>
          <cell r="G2">
            <v>84202</v>
          </cell>
          <cell r="H2">
            <v>112996</v>
          </cell>
          <cell r="I2">
            <v>137091</v>
          </cell>
          <cell r="J2">
            <v>178629</v>
          </cell>
          <cell r="K2">
            <v>201254</v>
          </cell>
          <cell r="L2">
            <v>221685</v>
          </cell>
          <cell r="M2">
            <v>262621</v>
          </cell>
          <cell r="N2">
            <v>276636</v>
          </cell>
          <cell r="O2">
            <v>285545</v>
          </cell>
          <cell r="P2">
            <v>311564</v>
          </cell>
          <cell r="Q2">
            <v>317387</v>
          </cell>
          <cell r="R2">
            <v>322260</v>
          </cell>
          <cell r="S2">
            <v>329796</v>
          </cell>
          <cell r="T2">
            <v>325971</v>
          </cell>
          <cell r="U2">
            <v>341021</v>
          </cell>
          <cell r="V2">
            <v>366981</v>
          </cell>
        </row>
        <row r="3">
          <cell r="B3" t="str">
            <v>India</v>
          </cell>
          <cell r="C3">
            <v>17303</v>
          </cell>
          <cell r="D3">
            <v>16815</v>
          </cell>
          <cell r="E3">
            <v>18309</v>
          </cell>
          <cell r="F3">
            <v>20005</v>
          </cell>
          <cell r="G3">
            <v>23055</v>
          </cell>
          <cell r="H3">
            <v>24812</v>
          </cell>
          <cell r="I3">
            <v>28915</v>
          </cell>
          <cell r="J3">
            <v>27368</v>
          </cell>
          <cell r="K3">
            <v>26821</v>
          </cell>
          <cell r="L3">
            <v>28172</v>
          </cell>
          <cell r="M3">
            <v>30026</v>
          </cell>
          <cell r="N3">
            <v>32769</v>
          </cell>
          <cell r="O3">
            <v>39676</v>
          </cell>
          <cell r="P3">
            <v>47023</v>
          </cell>
          <cell r="Q3">
            <v>48889</v>
          </cell>
          <cell r="R3">
            <v>45596</v>
          </cell>
          <cell r="S3">
            <v>53109</v>
          </cell>
          <cell r="T3">
            <v>72594</v>
          </cell>
          <cell r="U3">
            <v>79000</v>
          </cell>
          <cell r="V3">
            <v>49580</v>
          </cell>
        </row>
        <row r="4">
          <cell r="B4" t="str">
            <v>Japan</v>
          </cell>
          <cell r="C4">
            <v>60408</v>
          </cell>
          <cell r="D4">
            <v>58671</v>
          </cell>
          <cell r="E4">
            <v>61788</v>
          </cell>
          <cell r="F4">
            <v>64510</v>
          </cell>
          <cell r="G4">
            <v>66202</v>
          </cell>
          <cell r="H4">
            <v>65029</v>
          </cell>
          <cell r="I4">
            <v>66023</v>
          </cell>
          <cell r="J4">
            <v>69386</v>
          </cell>
          <cell r="K4">
            <v>69171</v>
          </cell>
          <cell r="L4">
            <v>51822</v>
          </cell>
          <cell r="M4">
            <v>67348</v>
          </cell>
          <cell r="N4">
            <v>64188</v>
          </cell>
          <cell r="O4">
            <v>63759</v>
          </cell>
          <cell r="P4">
            <v>64638</v>
          </cell>
          <cell r="Q4">
            <v>65395</v>
          </cell>
          <cell r="R4">
            <v>62690</v>
          </cell>
          <cell r="S4">
            <v>62984</v>
          </cell>
          <cell r="T4">
            <v>61858</v>
          </cell>
          <cell r="U4">
            <v>61450</v>
          </cell>
          <cell r="V4">
            <v>58679</v>
          </cell>
        </row>
        <row r="5">
          <cell r="B5" t="str">
            <v>United States</v>
          </cell>
          <cell r="C5">
            <v>69694</v>
          </cell>
          <cell r="D5">
            <v>63618</v>
          </cell>
          <cell r="E5">
            <v>64448</v>
          </cell>
          <cell r="F5">
            <v>63677</v>
          </cell>
          <cell r="G5">
            <v>72927</v>
          </cell>
          <cell r="H5">
            <v>67948</v>
          </cell>
          <cell r="I5">
            <v>69442</v>
          </cell>
          <cell r="J5">
            <v>66205</v>
          </cell>
          <cell r="K5">
            <v>61375</v>
          </cell>
          <cell r="L5">
            <v>39514</v>
          </cell>
          <cell r="M5">
            <v>54426</v>
          </cell>
          <cell r="N5">
            <v>61171</v>
          </cell>
          <cell r="O5">
            <v>62787</v>
          </cell>
          <cell r="P5">
            <v>62407</v>
          </cell>
          <cell r="Q5">
            <v>63866</v>
          </cell>
          <cell r="R5">
            <v>56335</v>
          </cell>
          <cell r="S5">
            <v>57090</v>
          </cell>
          <cell r="T5">
            <v>60402</v>
          </cell>
          <cell r="U5">
            <v>61772</v>
          </cell>
          <cell r="V5">
            <v>58768</v>
          </cell>
        </row>
        <row r="6">
          <cell r="B6" t="str">
            <v>Russia</v>
          </cell>
          <cell r="C6">
            <v>22700</v>
          </cell>
          <cell r="D6">
            <v>28268</v>
          </cell>
          <cell r="E6">
            <v>29958</v>
          </cell>
          <cell r="F6">
            <v>32662</v>
          </cell>
          <cell r="G6">
            <v>34199</v>
          </cell>
          <cell r="H6">
            <v>34693</v>
          </cell>
          <cell r="I6">
            <v>37000</v>
          </cell>
          <cell r="J6">
            <v>37775</v>
          </cell>
          <cell r="K6">
            <v>35813</v>
          </cell>
          <cell r="L6">
            <v>29700</v>
          </cell>
          <cell r="M6">
            <v>24975</v>
          </cell>
          <cell r="N6">
            <v>25591</v>
          </cell>
          <cell r="O6">
            <v>26066</v>
          </cell>
          <cell r="P6">
            <v>26140</v>
          </cell>
          <cell r="Q6">
            <v>26898</v>
          </cell>
          <cell r="R6">
            <v>27590</v>
          </cell>
          <cell r="S6">
            <v>27274</v>
          </cell>
          <cell r="T6">
            <v>27763</v>
          </cell>
          <cell r="U6">
            <v>27876</v>
          </cell>
          <cell r="V6">
            <v>27756</v>
          </cell>
        </row>
        <row r="7">
          <cell r="B7" t="str">
            <v>South Korea</v>
          </cell>
          <cell r="C7">
            <v>26220</v>
          </cell>
          <cell r="D7">
            <v>26285</v>
          </cell>
          <cell r="E7">
            <v>26274</v>
          </cell>
          <cell r="F7">
            <v>27983</v>
          </cell>
          <cell r="G7">
            <v>29315</v>
          </cell>
          <cell r="H7">
            <v>30571</v>
          </cell>
          <cell r="I7">
            <v>31275</v>
          </cell>
          <cell r="J7">
            <v>33853</v>
          </cell>
          <cell r="K7">
            <v>36122</v>
          </cell>
          <cell r="L7">
            <v>32352</v>
          </cell>
          <cell r="M7">
            <v>40615</v>
          </cell>
          <cell r="N7">
            <v>46815</v>
          </cell>
          <cell r="O7">
            <v>46551</v>
          </cell>
          <cell r="P7">
            <v>44482</v>
          </cell>
          <cell r="Q7">
            <v>48587</v>
          </cell>
          <cell r="R7">
            <v>47528</v>
          </cell>
          <cell r="S7">
            <v>46748</v>
          </cell>
          <cell r="T7">
            <v>47914</v>
          </cell>
          <cell r="U7">
            <v>47982</v>
          </cell>
          <cell r="V7">
            <v>47727</v>
          </cell>
        </row>
        <row r="8">
          <cell r="B8" t="str">
            <v>Germany</v>
          </cell>
          <cell r="C8">
            <v>26102</v>
          </cell>
          <cell r="D8">
            <v>24483</v>
          </cell>
          <cell r="E8">
            <v>25123</v>
          </cell>
          <cell r="F8">
            <v>24566</v>
          </cell>
          <cell r="G8">
            <v>26357</v>
          </cell>
          <cell r="H8">
            <v>25047</v>
          </cell>
          <cell r="I8">
            <v>27173</v>
          </cell>
          <cell r="J8">
            <v>27666</v>
          </cell>
          <cell r="K8">
            <v>26089</v>
          </cell>
          <cell r="L8">
            <v>18812</v>
          </cell>
          <cell r="M8">
            <v>24909</v>
          </cell>
          <cell r="N8">
            <v>25191</v>
          </cell>
          <cell r="O8">
            <v>23670</v>
          </cell>
          <cell r="P8">
            <v>23598</v>
          </cell>
          <cell r="Q8">
            <v>24035</v>
          </cell>
          <cell r="R8">
            <v>23827</v>
          </cell>
          <cell r="S8">
            <v>24175</v>
          </cell>
          <cell r="T8">
            <v>24655</v>
          </cell>
          <cell r="U8">
            <v>24065</v>
          </cell>
          <cell r="V8">
            <v>22352</v>
          </cell>
        </row>
        <row r="9">
          <cell r="B9" t="str">
            <v>Türkiye</v>
          </cell>
          <cell r="C9">
            <v>6147.4596949891074</v>
          </cell>
          <cell r="D9">
            <v>4263.8300653594779</v>
          </cell>
          <cell r="E9">
            <v>6675.8867102396507</v>
          </cell>
          <cell r="F9">
            <v>7130.688453159044</v>
          </cell>
          <cell r="G9">
            <v>7103.494553376906</v>
          </cell>
          <cell r="H9">
            <v>8023.3812636165603</v>
          </cell>
          <cell r="I9">
            <v>11411.978213507628</v>
          </cell>
          <cell r="J9">
            <v>14227.777777777777</v>
          </cell>
          <cell r="K9">
            <v>11719.612200435731</v>
          </cell>
          <cell r="L9">
            <v>4353.1546840958617</v>
          </cell>
          <cell r="M9">
            <v>6621.4575163398695</v>
          </cell>
          <cell r="N9">
            <v>9100.4967320261458</v>
          </cell>
          <cell r="O9">
            <v>9039</v>
          </cell>
          <cell r="P9">
            <v>9869</v>
          </cell>
          <cell r="Q9">
            <v>10376</v>
          </cell>
          <cell r="R9">
            <v>10389</v>
          </cell>
          <cell r="S9">
            <v>10869</v>
          </cell>
          <cell r="T9">
            <v>12961</v>
          </cell>
          <cell r="U9">
            <v>13562</v>
          </cell>
          <cell r="V9">
            <v>13488</v>
          </cell>
        </row>
        <row r="10">
          <cell r="B10" t="str">
            <v>Brazil</v>
          </cell>
          <cell r="C10">
            <v>11213</v>
          </cell>
          <cell r="D10">
            <v>10648</v>
          </cell>
          <cell r="E10">
            <v>11408</v>
          </cell>
          <cell r="F10">
            <v>12980</v>
          </cell>
          <cell r="G10">
            <v>14347</v>
          </cell>
          <cell r="H10">
            <v>14136</v>
          </cell>
          <cell r="I10">
            <v>13846</v>
          </cell>
          <cell r="J10">
            <v>15691</v>
          </cell>
          <cell r="K10">
            <v>14332</v>
          </cell>
          <cell r="L10">
            <v>11852</v>
          </cell>
          <cell r="M10">
            <v>15163</v>
          </cell>
          <cell r="N10">
            <v>14265</v>
          </cell>
          <cell r="O10">
            <v>14897</v>
          </cell>
          <cell r="P10">
            <v>15013</v>
          </cell>
          <cell r="Q10">
            <v>14229</v>
          </cell>
          <cell r="R10">
            <v>13388</v>
          </cell>
          <cell r="S10">
            <v>12273</v>
          </cell>
          <cell r="T10">
            <v>13687</v>
          </cell>
          <cell r="U10">
            <v>14255</v>
          </cell>
          <cell r="V10">
            <v>20975</v>
          </cell>
        </row>
        <row r="11">
          <cell r="B11" t="str">
            <v>Iran</v>
          </cell>
          <cell r="C11">
            <v>2871</v>
          </cell>
          <cell r="D11">
            <v>2796</v>
          </cell>
          <cell r="E11">
            <v>3248</v>
          </cell>
          <cell r="F11">
            <v>3499</v>
          </cell>
          <cell r="G11">
            <v>3798</v>
          </cell>
          <cell r="H11">
            <v>4520</v>
          </cell>
          <cell r="I11">
            <v>4714</v>
          </cell>
          <cell r="J11">
            <v>4102</v>
          </cell>
          <cell r="K11">
            <v>3815</v>
          </cell>
          <cell r="L11">
            <v>4744</v>
          </cell>
          <cell r="M11">
            <v>6935</v>
          </cell>
          <cell r="N11">
            <v>7824</v>
          </cell>
          <cell r="O11">
            <v>8476</v>
          </cell>
          <cell r="P11">
            <v>8250</v>
          </cell>
          <cell r="Q11">
            <v>8276</v>
          </cell>
          <cell r="R11">
            <v>7872</v>
          </cell>
          <cell r="S11">
            <v>7811</v>
          </cell>
          <cell r="T11">
            <v>7815</v>
          </cell>
          <cell r="U11">
            <v>8050</v>
          </cell>
          <cell r="V11">
            <v>8161</v>
          </cell>
        </row>
        <row r="12">
          <cell r="B12" t="str">
            <v>Italy</v>
          </cell>
          <cell r="C12">
            <v>10512</v>
          </cell>
          <cell r="D12">
            <v>9647</v>
          </cell>
          <cell r="E12">
            <v>10189</v>
          </cell>
          <cell r="F12">
            <v>11125</v>
          </cell>
          <cell r="G12">
            <v>12903</v>
          </cell>
          <cell r="H12">
            <v>14237</v>
          </cell>
          <cell r="I12">
            <v>14746</v>
          </cell>
          <cell r="J12">
            <v>14761</v>
          </cell>
          <cell r="K12">
            <v>13980</v>
          </cell>
          <cell r="L12">
            <v>9084</v>
          </cell>
          <cell r="M12">
            <v>12610</v>
          </cell>
          <cell r="N12">
            <v>14418</v>
          </cell>
          <cell r="O12">
            <v>14494</v>
          </cell>
          <cell r="P12">
            <v>12099</v>
          </cell>
          <cell r="Q12">
            <v>11839</v>
          </cell>
          <cell r="R12">
            <v>10536</v>
          </cell>
          <cell r="S12">
            <v>11555</v>
          </cell>
          <cell r="T12">
            <v>11310</v>
          </cell>
          <cell r="U12">
            <v>11129</v>
          </cell>
          <cell r="V12">
            <v>11288</v>
          </cell>
        </row>
        <row r="13">
          <cell r="B13" t="str">
            <v>Ukraine</v>
          </cell>
          <cell r="C13">
            <v>6530</v>
          </cell>
          <cell r="D13">
            <v>9618</v>
          </cell>
          <cell r="E13">
            <v>10753</v>
          </cell>
          <cell r="F13">
            <v>13475</v>
          </cell>
          <cell r="G13">
            <v>14002</v>
          </cell>
          <cell r="H13">
            <v>16092</v>
          </cell>
          <cell r="I13">
            <v>18880</v>
          </cell>
          <cell r="J13">
            <v>19568</v>
          </cell>
          <cell r="K13">
            <v>18785</v>
          </cell>
          <cell r="L13">
            <v>4750</v>
          </cell>
          <cell r="M13">
            <v>9193</v>
          </cell>
          <cell r="N13">
            <v>10762</v>
          </cell>
          <cell r="O13">
            <v>9486</v>
          </cell>
          <cell r="P13">
            <v>8929</v>
          </cell>
          <cell r="Q13">
            <v>7868</v>
          </cell>
          <cell r="R13">
            <v>6314</v>
          </cell>
          <cell r="S13">
            <v>6845</v>
          </cell>
          <cell r="T13">
            <v>6716</v>
          </cell>
          <cell r="U13">
            <v>5976</v>
          </cell>
          <cell r="V13">
            <v>6950</v>
          </cell>
        </row>
        <row r="14">
          <cell r="B14" t="str">
            <v>Mexico</v>
          </cell>
          <cell r="C14">
            <v>5489</v>
          </cell>
          <cell r="D14">
            <v>5032</v>
          </cell>
          <cell r="E14">
            <v>5330</v>
          </cell>
          <cell r="F14">
            <v>5660</v>
          </cell>
          <cell r="G14">
            <v>6111</v>
          </cell>
          <cell r="H14">
            <v>6617</v>
          </cell>
          <cell r="I14">
            <v>7185</v>
          </cell>
          <cell r="J14">
            <v>7245</v>
          </cell>
          <cell r="K14">
            <v>6564</v>
          </cell>
          <cell r="L14">
            <v>5938</v>
          </cell>
          <cell r="M14">
            <v>7368</v>
          </cell>
          <cell r="N14">
            <v>7602</v>
          </cell>
          <cell r="O14">
            <v>7617</v>
          </cell>
          <cell r="P14">
            <v>7627</v>
          </cell>
          <cell r="Q14">
            <v>8594</v>
          </cell>
          <cell r="R14">
            <v>8533</v>
          </cell>
          <cell r="S14">
            <v>9154</v>
          </cell>
          <cell r="T14">
            <v>9023</v>
          </cell>
          <cell r="U14">
            <v>9200</v>
          </cell>
          <cell r="V14">
            <v>8083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1378</v>
          </cell>
          <cell r="U15">
            <v>3439</v>
          </cell>
          <cell r="V15">
            <v>4130</v>
          </cell>
        </row>
        <row r="16">
          <cell r="B16" t="str">
            <v>France</v>
          </cell>
          <cell r="C16">
            <v>12646</v>
          </cell>
          <cell r="D16">
            <v>11839</v>
          </cell>
          <cell r="E16">
            <v>11880</v>
          </cell>
          <cell r="F16">
            <v>11298</v>
          </cell>
          <cell r="G16">
            <v>11946</v>
          </cell>
          <cell r="H16">
            <v>11496</v>
          </cell>
          <cell r="I16">
            <v>11612</v>
          </cell>
          <cell r="J16">
            <v>11411</v>
          </cell>
          <cell r="K16">
            <v>10212</v>
          </cell>
          <cell r="L16">
            <v>7859</v>
          </cell>
          <cell r="M16">
            <v>9692</v>
          </cell>
          <cell r="N16">
            <v>9434</v>
          </cell>
          <cell r="O16">
            <v>9222</v>
          </cell>
          <cell r="P16">
            <v>10269</v>
          </cell>
          <cell r="Q16">
            <v>10848</v>
          </cell>
          <cell r="R16">
            <v>10568</v>
          </cell>
          <cell r="S16">
            <v>10186</v>
          </cell>
          <cell r="T16">
            <v>11001</v>
          </cell>
          <cell r="U16">
            <v>10714</v>
          </cell>
          <cell r="V16">
            <v>9760</v>
          </cell>
        </row>
        <row r="17">
          <cell r="B17" t="str">
            <v>Spain</v>
          </cell>
          <cell r="C17">
            <v>5149</v>
          </cell>
          <cell r="D17">
            <v>5284</v>
          </cell>
          <cell r="E17">
            <v>5448</v>
          </cell>
          <cell r="F17">
            <v>4856</v>
          </cell>
          <cell r="G17">
            <v>5884</v>
          </cell>
          <cell r="H17">
            <v>5294</v>
          </cell>
          <cell r="I17">
            <v>5944</v>
          </cell>
          <cell r="J17">
            <v>6202</v>
          </cell>
          <cell r="K17">
            <v>5754</v>
          </cell>
          <cell r="L17">
            <v>3952</v>
          </cell>
          <cell r="M17">
            <v>5108</v>
          </cell>
          <cell r="N17">
            <v>4805</v>
          </cell>
          <cell r="O17">
            <v>3801</v>
          </cell>
          <cell r="P17">
            <v>4341</v>
          </cell>
          <cell r="Q17">
            <v>4605</v>
          </cell>
          <cell r="R17">
            <v>4728</v>
          </cell>
          <cell r="S17">
            <v>4438</v>
          </cell>
          <cell r="T17">
            <v>4800</v>
          </cell>
          <cell r="U17">
            <v>4873</v>
          </cell>
          <cell r="V17">
            <v>4391</v>
          </cell>
        </row>
        <row r="18">
          <cell r="B18" t="str">
            <v>Canada</v>
          </cell>
          <cell r="C18">
            <v>10316</v>
          </cell>
          <cell r="D18">
            <v>10059</v>
          </cell>
          <cell r="E18">
            <v>10807</v>
          </cell>
          <cell r="F18">
            <v>10543</v>
          </cell>
          <cell r="G18">
            <v>10696</v>
          </cell>
          <cell r="H18">
            <v>10098</v>
          </cell>
          <cell r="I18">
            <v>10800</v>
          </cell>
          <cell r="J18">
            <v>10579</v>
          </cell>
          <cell r="K18">
            <v>10597</v>
          </cell>
          <cell r="L18">
            <v>6193</v>
          </cell>
          <cell r="M18">
            <v>8358</v>
          </cell>
          <cell r="N18">
            <v>8614</v>
          </cell>
          <cell r="O18">
            <v>8901</v>
          </cell>
          <cell r="P18">
            <v>9078</v>
          </cell>
          <cell r="Q18">
            <v>9882</v>
          </cell>
          <cell r="R18">
            <v>8983</v>
          </cell>
          <cell r="S18">
            <v>8935</v>
          </cell>
          <cell r="T18">
            <v>8996</v>
          </cell>
          <cell r="U18">
            <v>10507</v>
          </cell>
          <cell r="V18">
            <v>11100</v>
          </cell>
        </row>
        <row r="19">
          <cell r="B19" t="str">
            <v>Indonesia</v>
          </cell>
          <cell r="C19">
            <v>1798</v>
          </cell>
          <cell r="D19">
            <v>2056</v>
          </cell>
          <cell r="E19">
            <v>2032</v>
          </cell>
          <cell r="F19">
            <v>1928</v>
          </cell>
          <cell r="G19">
            <v>2134</v>
          </cell>
          <cell r="H19">
            <v>2143</v>
          </cell>
          <cell r="I19">
            <v>2494</v>
          </cell>
          <cell r="J19">
            <v>2548</v>
          </cell>
          <cell r="K19">
            <v>2495</v>
          </cell>
          <cell r="L19">
            <v>2430</v>
          </cell>
          <cell r="M19">
            <v>2407</v>
          </cell>
          <cell r="N19">
            <v>2629</v>
          </cell>
          <cell r="O19">
            <v>2701</v>
          </cell>
          <cell r="P19">
            <v>2398</v>
          </cell>
          <cell r="Q19">
            <v>3590</v>
          </cell>
          <cell r="R19">
            <v>2972</v>
          </cell>
          <cell r="S19">
            <v>3521</v>
          </cell>
          <cell r="T19">
            <v>4274</v>
          </cell>
          <cell r="U19">
            <v>5339</v>
          </cell>
          <cell r="V19">
            <v>5807</v>
          </cell>
        </row>
        <row r="20">
          <cell r="B20" t="str">
            <v>Poland</v>
          </cell>
          <cell r="C20">
            <v>4000</v>
          </cell>
          <cell r="D20">
            <v>3413.3333333333335</v>
          </cell>
          <cell r="E20">
            <v>2120</v>
          </cell>
          <cell r="F20">
            <v>2103</v>
          </cell>
          <cell r="G20">
            <v>2778</v>
          </cell>
          <cell r="H20">
            <v>2271</v>
          </cell>
          <cell r="I20">
            <v>2935</v>
          </cell>
          <cell r="J20">
            <v>3087</v>
          </cell>
          <cell r="K20">
            <v>2836</v>
          </cell>
          <cell r="L20">
            <v>2131</v>
          </cell>
          <cell r="M20">
            <v>2349</v>
          </cell>
          <cell r="N20">
            <v>2635</v>
          </cell>
          <cell r="O20">
            <v>2929</v>
          </cell>
          <cell r="P20">
            <v>2908</v>
          </cell>
          <cell r="Q20">
            <v>2805</v>
          </cell>
          <cell r="R20">
            <v>2888</v>
          </cell>
          <cell r="S20">
            <v>2859</v>
          </cell>
          <cell r="T20">
            <v>3448</v>
          </cell>
          <cell r="U20">
            <v>3541</v>
          </cell>
          <cell r="V20">
            <v>2755</v>
          </cell>
        </row>
        <row r="21">
          <cell r="B21" t="str">
            <v>Egypt</v>
          </cell>
          <cell r="C21">
            <v>926.87792777037703</v>
          </cell>
          <cell r="D21">
            <v>1243.3058086990545</v>
          </cell>
          <cell r="E21">
            <v>1383.2358402119371</v>
          </cell>
          <cell r="F21">
            <v>1225.550336422496</v>
          </cell>
          <cell r="G21">
            <v>1181.2898311539921</v>
          </cell>
          <cell r="H21">
            <v>1848.2087088993276</v>
          </cell>
          <cell r="I21">
            <v>2095</v>
          </cell>
          <cell r="J21">
            <v>2061</v>
          </cell>
          <cell r="K21">
            <v>1729</v>
          </cell>
          <cell r="L21">
            <v>1152</v>
          </cell>
          <cell r="M21">
            <v>1637</v>
          </cell>
          <cell r="N21">
            <v>1162</v>
          </cell>
          <cell r="O21">
            <v>1036</v>
          </cell>
          <cell r="P21">
            <v>1066</v>
          </cell>
          <cell r="Q21">
            <v>849</v>
          </cell>
          <cell r="R21">
            <v>689</v>
          </cell>
          <cell r="S21">
            <v>1026</v>
          </cell>
          <cell r="T21">
            <v>1177</v>
          </cell>
          <cell r="U21">
            <v>1436</v>
          </cell>
          <cell r="V21">
            <v>1163</v>
          </cell>
        </row>
        <row r="22">
          <cell r="B22" t="str">
            <v>Saudi Arabia</v>
          </cell>
          <cell r="C22">
            <v>780.28350410136545</v>
          </cell>
          <cell r="D22">
            <v>1005.3603203687785</v>
          </cell>
          <cell r="E22">
            <v>1078.1489237947085</v>
          </cell>
          <cell r="F22">
            <v>1243.3429173854706</v>
          </cell>
          <cell r="G22">
            <v>1408.1751964730688</v>
          </cell>
          <cell r="H22">
            <v>1399.5054629097181</v>
          </cell>
          <cell r="I22">
            <v>1546.1357101782633</v>
          </cell>
          <cell r="J22">
            <v>1598.3285413072645</v>
          </cell>
          <cell r="K22">
            <v>2522.9288863331412</v>
          </cell>
          <cell r="L22">
            <v>1660</v>
          </cell>
          <cell r="M22">
            <v>1790</v>
          </cell>
          <cell r="N22">
            <v>1900</v>
          </cell>
          <cell r="O22">
            <v>1900</v>
          </cell>
          <cell r="P22">
            <v>2000</v>
          </cell>
          <cell r="Q22">
            <v>2000</v>
          </cell>
          <cell r="R22">
            <v>2000</v>
          </cell>
          <cell r="S22">
            <v>2000</v>
          </cell>
          <cell r="T22">
            <v>2000</v>
          </cell>
          <cell r="U22">
            <v>4650</v>
          </cell>
          <cell r="V22">
            <v>3020</v>
          </cell>
        </row>
        <row r="23">
          <cell r="B23" t="str">
            <v>Austria</v>
          </cell>
          <cell r="C23">
            <v>3931</v>
          </cell>
          <cell r="D23">
            <v>3952</v>
          </cell>
          <cell r="E23">
            <v>4166</v>
          </cell>
          <cell r="F23">
            <v>4319</v>
          </cell>
          <cell r="G23">
            <v>4440</v>
          </cell>
          <cell r="H23">
            <v>4532</v>
          </cell>
          <cell r="I23">
            <v>4844</v>
          </cell>
          <cell r="J23">
            <v>4975</v>
          </cell>
          <cell r="K23">
            <v>5068</v>
          </cell>
          <cell r="L23">
            <v>3895</v>
          </cell>
          <cell r="M23">
            <v>4842</v>
          </cell>
          <cell r="N23">
            <v>4967</v>
          </cell>
          <cell r="O23">
            <v>5026</v>
          </cell>
          <cell r="P23">
            <v>5422</v>
          </cell>
          <cell r="Q23">
            <v>5270</v>
          </cell>
          <cell r="R23">
            <v>5623</v>
          </cell>
          <cell r="S23">
            <v>5680</v>
          </cell>
          <cell r="T23">
            <v>5888</v>
          </cell>
          <cell r="U23">
            <v>5383</v>
          </cell>
          <cell r="V23">
            <v>5272</v>
          </cell>
        </row>
        <row r="24">
          <cell r="B24" t="str">
            <v>Belgium</v>
          </cell>
          <cell r="C24">
            <v>12473</v>
          </cell>
          <cell r="D24">
            <v>11547</v>
          </cell>
          <cell r="E24">
            <v>12276</v>
          </cell>
          <cell r="F24">
            <v>11927</v>
          </cell>
          <cell r="G24">
            <v>12133</v>
          </cell>
          <cell r="H24">
            <v>12241</v>
          </cell>
          <cell r="I24">
            <v>11501</v>
          </cell>
          <cell r="J24">
            <v>10210</v>
          </cell>
          <cell r="K24">
            <v>10722</v>
          </cell>
          <cell r="L24">
            <v>6327</v>
          </cell>
          <cell r="M24">
            <v>8804</v>
          </cell>
          <cell r="N24">
            <v>9050</v>
          </cell>
          <cell r="O24">
            <v>8044</v>
          </cell>
          <cell r="P24">
            <v>7498</v>
          </cell>
          <cell r="Q24">
            <v>7600</v>
          </cell>
          <cell r="R24">
            <v>8140</v>
          </cell>
          <cell r="S24">
            <v>8141</v>
          </cell>
          <cell r="T24">
            <v>8626</v>
          </cell>
          <cell r="U24">
            <v>9530</v>
          </cell>
          <cell r="V24">
            <v>8991</v>
          </cell>
        </row>
        <row r="25">
          <cell r="B25" t="str">
            <v>United Kingdom</v>
          </cell>
          <cell r="C25">
            <v>7326</v>
          </cell>
          <cell r="D25">
            <v>5866</v>
          </cell>
          <cell r="E25">
            <v>5852</v>
          </cell>
          <cell r="F25">
            <v>6043</v>
          </cell>
          <cell r="G25">
            <v>6551</v>
          </cell>
          <cell r="H25">
            <v>5939</v>
          </cell>
          <cell r="I25">
            <v>6161</v>
          </cell>
          <cell r="J25">
            <v>5719</v>
          </cell>
          <cell r="K25">
            <v>5078</v>
          </cell>
          <cell r="L25">
            <v>4004</v>
          </cell>
          <cell r="M25">
            <v>4803</v>
          </cell>
          <cell r="N25">
            <v>4652</v>
          </cell>
          <cell r="O25">
            <v>4054</v>
          </cell>
          <cell r="P25">
            <v>5013</v>
          </cell>
          <cell r="Q25">
            <v>5052</v>
          </cell>
          <cell r="R25">
            <v>4718</v>
          </cell>
          <cell r="S25">
            <v>3743</v>
          </cell>
          <cell r="T25">
            <v>3806</v>
          </cell>
          <cell r="U25">
            <v>3787</v>
          </cell>
          <cell r="V25">
            <v>3711</v>
          </cell>
        </row>
        <row r="26">
          <cell r="B26" t="str">
            <v>Netherlands</v>
          </cell>
          <cell r="C26">
            <v>4543</v>
          </cell>
          <cell r="D26">
            <v>5086</v>
          </cell>
          <cell r="E26">
            <v>5340</v>
          </cell>
          <cell r="F26">
            <v>5679</v>
          </cell>
          <cell r="G26">
            <v>6046</v>
          </cell>
          <cell r="H26">
            <v>5919</v>
          </cell>
          <cell r="I26">
            <v>6142</v>
          </cell>
          <cell r="J26">
            <v>5939</v>
          </cell>
          <cell r="K26">
            <v>5616</v>
          </cell>
          <cell r="L26">
            <v>4885</v>
          </cell>
          <cell r="M26">
            <v>6058</v>
          </cell>
          <cell r="N26">
            <v>6197</v>
          </cell>
          <cell r="O26">
            <v>6253</v>
          </cell>
          <cell r="P26">
            <v>6200</v>
          </cell>
          <cell r="Q26">
            <v>6478</v>
          </cell>
          <cell r="R26">
            <v>6651</v>
          </cell>
          <cell r="S26">
            <v>6300</v>
          </cell>
          <cell r="T26">
            <v>6421</v>
          </cell>
          <cell r="U26">
            <v>6803</v>
          </cell>
          <cell r="V26">
            <v>6129</v>
          </cell>
        </row>
        <row r="27">
          <cell r="B27" t="str">
            <v>Australia</v>
          </cell>
          <cell r="C27">
            <v>3993</v>
          </cell>
          <cell r="D27">
            <v>2400</v>
          </cell>
          <cell r="E27">
            <v>3901</v>
          </cell>
          <cell r="F27">
            <v>2714</v>
          </cell>
          <cell r="G27">
            <v>2984</v>
          </cell>
          <cell r="H27">
            <v>2850</v>
          </cell>
          <cell r="I27">
            <v>3032</v>
          </cell>
          <cell r="J27">
            <v>4398</v>
          </cell>
          <cell r="K27">
            <v>4308</v>
          </cell>
          <cell r="L27">
            <v>3021</v>
          </cell>
          <cell r="M27">
            <v>4399</v>
          </cell>
          <cell r="N27">
            <v>4059</v>
          </cell>
          <cell r="O27">
            <v>3364</v>
          </cell>
          <cell r="P27">
            <v>2549</v>
          </cell>
          <cell r="Q27">
            <v>2413</v>
          </cell>
          <cell r="R27">
            <v>2628</v>
          </cell>
          <cell r="S27">
            <v>2739</v>
          </cell>
          <cell r="T27">
            <v>3003</v>
          </cell>
          <cell r="U27">
            <v>3077</v>
          </cell>
          <cell r="V27">
            <v>2982</v>
          </cell>
        </row>
        <row r="28">
          <cell r="B28" t="str">
            <v>South Africa</v>
          </cell>
          <cell r="C28">
            <v>3546</v>
          </cell>
          <cell r="D28">
            <v>3814</v>
          </cell>
          <cell r="E28">
            <v>4036</v>
          </cell>
          <cell r="F28">
            <v>4192</v>
          </cell>
          <cell r="G28">
            <v>4337</v>
          </cell>
          <cell r="H28">
            <v>4365</v>
          </cell>
          <cell r="I28">
            <v>4500</v>
          </cell>
          <cell r="J28">
            <v>4153</v>
          </cell>
          <cell r="K28">
            <v>3710</v>
          </cell>
          <cell r="L28">
            <v>3310</v>
          </cell>
          <cell r="M28">
            <v>3470</v>
          </cell>
          <cell r="N28">
            <v>3490</v>
          </cell>
          <cell r="O28">
            <v>3200</v>
          </cell>
          <cell r="P28">
            <v>3500</v>
          </cell>
          <cell r="Q28">
            <v>3380</v>
          </cell>
          <cell r="R28">
            <v>3400</v>
          </cell>
          <cell r="S28">
            <v>3250</v>
          </cell>
          <cell r="T28">
            <v>3350</v>
          </cell>
          <cell r="U28">
            <v>3400</v>
          </cell>
          <cell r="V28">
            <v>2400</v>
          </cell>
        </row>
        <row r="29">
          <cell r="B29" t="str">
            <v>Malaysia</v>
          </cell>
          <cell r="C29">
            <v>749</v>
          </cell>
          <cell r="D29">
            <v>990</v>
          </cell>
          <cell r="E29">
            <v>1509</v>
          </cell>
          <cell r="F29">
            <v>1265</v>
          </cell>
          <cell r="G29">
            <v>1940</v>
          </cell>
          <cell r="H29">
            <v>1723</v>
          </cell>
          <cell r="I29">
            <v>2240</v>
          </cell>
          <cell r="J29">
            <v>2335</v>
          </cell>
          <cell r="K29">
            <v>1880</v>
          </cell>
          <cell r="L29">
            <v>1409</v>
          </cell>
          <cell r="M29">
            <v>1366</v>
          </cell>
          <cell r="N29">
            <v>1520</v>
          </cell>
          <cell r="O29">
            <v>1185</v>
          </cell>
          <cell r="P29">
            <v>1250</v>
          </cell>
          <cell r="Q29">
            <v>867</v>
          </cell>
          <cell r="R29">
            <v>887</v>
          </cell>
          <cell r="S29">
            <v>297</v>
          </cell>
          <cell r="T29">
            <v>207</v>
          </cell>
          <cell r="U29">
            <v>205</v>
          </cell>
          <cell r="V29">
            <v>233</v>
          </cell>
        </row>
        <row r="30">
          <cell r="B30" t="str">
            <v>Thailand</v>
          </cell>
          <cell r="C30">
            <v>2242</v>
          </cell>
          <cell r="D30">
            <v>1887</v>
          </cell>
          <cell r="E30">
            <v>2972</v>
          </cell>
          <cell r="F30">
            <v>3328</v>
          </cell>
          <cell r="G30">
            <v>3905</v>
          </cell>
          <cell r="H30">
            <v>4418</v>
          </cell>
          <cell r="I30">
            <v>4126</v>
          </cell>
          <cell r="J30">
            <v>3944</v>
          </cell>
          <cell r="K30">
            <v>3365</v>
          </cell>
          <cell r="L30">
            <v>3351</v>
          </cell>
          <cell r="M30">
            <v>3820</v>
          </cell>
          <cell r="N30">
            <v>3283</v>
          </cell>
          <cell r="O30">
            <v>2958</v>
          </cell>
          <cell r="P30">
            <v>2978</v>
          </cell>
          <cell r="Q30">
            <v>3124</v>
          </cell>
          <cell r="R30">
            <v>2708</v>
          </cell>
          <cell r="S30">
            <v>2949</v>
          </cell>
          <cell r="T30">
            <v>3216</v>
          </cell>
          <cell r="U30">
            <v>3374</v>
          </cell>
          <cell r="V30">
            <v>2756</v>
          </cell>
        </row>
        <row r="31">
          <cell r="B31" t="str">
            <v>Sweden</v>
          </cell>
          <cell r="C31">
            <v>3804</v>
          </cell>
          <cell r="D31">
            <v>3925</v>
          </cell>
          <cell r="E31">
            <v>4270</v>
          </cell>
          <cell r="F31">
            <v>4207</v>
          </cell>
          <cell r="G31">
            <v>4274</v>
          </cell>
          <cell r="H31">
            <v>4165</v>
          </cell>
          <cell r="I31">
            <v>4719</v>
          </cell>
          <cell r="J31">
            <v>4813</v>
          </cell>
          <cell r="K31">
            <v>4526</v>
          </cell>
          <cell r="L31">
            <v>2539</v>
          </cell>
          <cell r="M31">
            <v>3220</v>
          </cell>
          <cell r="N31">
            <v>3230</v>
          </cell>
          <cell r="O31">
            <v>2670</v>
          </cell>
          <cell r="P31">
            <v>2735</v>
          </cell>
          <cell r="Q31">
            <v>2980</v>
          </cell>
          <cell r="R31">
            <v>3100</v>
          </cell>
          <cell r="S31">
            <v>3235</v>
          </cell>
          <cell r="T31">
            <v>3300</v>
          </cell>
          <cell r="U31">
            <v>3155</v>
          </cell>
          <cell r="V31">
            <v>3155</v>
          </cell>
        </row>
      </sheetData>
      <sheetData sheetId="29">
        <row r="2">
          <cell r="B2" t="str">
            <v>China</v>
          </cell>
          <cell r="C2">
            <v>4160</v>
          </cell>
          <cell r="D2">
            <v>5128</v>
          </cell>
          <cell r="E2">
            <v>6083</v>
          </cell>
          <cell r="F2">
            <v>7332</v>
          </cell>
          <cell r="G2">
            <v>8481</v>
          </cell>
          <cell r="H2">
            <v>11438</v>
          </cell>
          <cell r="I2">
            <v>15400</v>
          </cell>
          <cell r="J2">
            <v>18179</v>
          </cell>
          <cell r="K2">
            <v>21152</v>
          </cell>
          <cell r="L2">
            <v>21790</v>
          </cell>
          <cell r="M2">
            <v>24174</v>
          </cell>
          <cell r="N2">
            <v>23750</v>
          </cell>
          <cell r="O2">
            <v>24082</v>
          </cell>
          <cell r="P2">
            <v>29984</v>
          </cell>
          <cell r="Q2">
            <v>31370</v>
          </cell>
          <cell r="R2">
            <v>28577</v>
          </cell>
          <cell r="S2">
            <v>27353</v>
          </cell>
          <cell r="T2">
            <v>26116</v>
          </cell>
          <cell r="U2">
            <v>24829</v>
          </cell>
          <cell r="V2">
            <v>27984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600</v>
          </cell>
        </row>
        <row r="4">
          <cell r="B4" t="str">
            <v>Japan</v>
          </cell>
          <cell r="C4">
            <v>1829</v>
          </cell>
          <cell r="D4">
            <v>1938</v>
          </cell>
          <cell r="E4">
            <v>1716</v>
          </cell>
          <cell r="F4">
            <v>1695</v>
          </cell>
          <cell r="G4">
            <v>1910</v>
          </cell>
          <cell r="H4">
            <v>2029</v>
          </cell>
          <cell r="I4">
            <v>2093</v>
          </cell>
          <cell r="J4">
            <v>2069</v>
          </cell>
          <cell r="K4">
            <v>2106</v>
          </cell>
          <cell r="L4">
            <v>1643</v>
          </cell>
          <cell r="M4">
            <v>2145</v>
          </cell>
          <cell r="N4">
            <v>2279</v>
          </cell>
          <cell r="O4">
            <v>2203</v>
          </cell>
          <cell r="P4">
            <v>2087</v>
          </cell>
          <cell r="Q4">
            <v>2215</v>
          </cell>
          <cell r="R4">
            <v>1725</v>
          </cell>
          <cell r="S4">
            <v>1611</v>
          </cell>
          <cell r="T4">
            <v>1719</v>
          </cell>
          <cell r="U4">
            <v>1812</v>
          </cell>
          <cell r="V4">
            <v>1734</v>
          </cell>
        </row>
        <row r="5">
          <cell r="B5" t="str">
            <v>United States</v>
          </cell>
          <cell r="C5">
            <v>1886</v>
          </cell>
          <cell r="D5">
            <v>1821</v>
          </cell>
          <cell r="E5">
            <v>1392</v>
          </cell>
          <cell r="F5">
            <v>1529</v>
          </cell>
          <cell r="G5">
            <v>1885</v>
          </cell>
          <cell r="H5">
            <v>1981</v>
          </cell>
          <cell r="I5">
            <v>2080</v>
          </cell>
          <cell r="J5">
            <v>1731</v>
          </cell>
          <cell r="K5">
            <v>2121</v>
          </cell>
          <cell r="L5">
            <v>955</v>
          </cell>
          <cell r="M5">
            <v>1741</v>
          </cell>
          <cell r="N5">
            <v>2216</v>
          </cell>
          <cell r="O5">
            <v>2162</v>
          </cell>
          <cell r="P5">
            <v>2276</v>
          </cell>
          <cell r="Q5">
            <v>2419</v>
          </cell>
          <cell r="R5">
            <v>1076</v>
          </cell>
          <cell r="S5">
            <v>1231</v>
          </cell>
          <cell r="T5">
            <v>2029</v>
          </cell>
          <cell r="U5">
            <v>2099</v>
          </cell>
          <cell r="V5">
            <v>1816</v>
          </cell>
        </row>
        <row r="6">
          <cell r="B6" t="str">
            <v>Russia</v>
          </cell>
          <cell r="C6">
            <v>2338</v>
          </cell>
          <cell r="D6">
            <v>2381</v>
          </cell>
          <cell r="E6">
            <v>2351</v>
          </cell>
          <cell r="F6">
            <v>2572</v>
          </cell>
          <cell r="G6">
            <v>2600</v>
          </cell>
          <cell r="H6">
            <v>2600</v>
          </cell>
          <cell r="I6">
            <v>2600</v>
          </cell>
          <cell r="J6">
            <v>2600</v>
          </cell>
          <cell r="K6">
            <v>2600</v>
          </cell>
          <cell r="L6">
            <v>2600</v>
          </cell>
          <cell r="M6">
            <v>2658</v>
          </cell>
          <cell r="N6">
            <v>2918</v>
          </cell>
          <cell r="O6">
            <v>3152</v>
          </cell>
          <cell r="P6">
            <v>3101</v>
          </cell>
          <cell r="Q6">
            <v>3369</v>
          </cell>
          <cell r="R6">
            <v>3410</v>
          </cell>
          <cell r="S6">
            <v>3238</v>
          </cell>
          <cell r="T6">
            <v>3592</v>
          </cell>
          <cell r="U6">
            <v>3683</v>
          </cell>
          <cell r="V6">
            <v>3508</v>
          </cell>
        </row>
        <row r="7">
          <cell r="B7" t="str">
            <v>South Korea</v>
          </cell>
          <cell r="C7">
            <v>16</v>
          </cell>
          <cell r="D7">
            <v>16</v>
          </cell>
          <cell r="E7">
            <v>18</v>
          </cell>
          <cell r="F7">
            <v>17</v>
          </cell>
          <cell r="G7">
            <v>17</v>
          </cell>
          <cell r="H7">
            <v>19</v>
          </cell>
          <cell r="I7">
            <v>20</v>
          </cell>
          <cell r="J7">
            <v>20</v>
          </cell>
          <cell r="K7">
            <v>21</v>
          </cell>
          <cell r="L7">
            <v>18</v>
          </cell>
          <cell r="M7">
            <v>16</v>
          </cell>
          <cell r="N7">
            <v>17</v>
          </cell>
          <cell r="O7">
            <v>18</v>
          </cell>
          <cell r="P7">
            <v>21</v>
          </cell>
          <cell r="Q7">
            <v>20</v>
          </cell>
          <cell r="R7">
            <v>21</v>
          </cell>
          <cell r="S7">
            <v>18</v>
          </cell>
          <cell r="T7">
            <v>23</v>
          </cell>
          <cell r="U7">
            <v>123</v>
          </cell>
          <cell r="V7">
            <v>98</v>
          </cell>
        </row>
        <row r="8">
          <cell r="B8" t="str">
            <v>Germany</v>
          </cell>
          <cell r="C8">
            <v>1270</v>
          </cell>
          <cell r="D8">
            <v>1440</v>
          </cell>
          <cell r="E8">
            <v>1209</v>
          </cell>
          <cell r="F8">
            <v>1168</v>
          </cell>
          <cell r="G8">
            <v>1500</v>
          </cell>
          <cell r="H8">
            <v>1620</v>
          </cell>
          <cell r="I8">
            <v>1776</v>
          </cell>
          <cell r="J8">
            <v>1824</v>
          </cell>
          <cell r="K8">
            <v>1704</v>
          </cell>
          <cell r="L8">
            <v>949</v>
          </cell>
          <cell r="M8">
            <v>1276</v>
          </cell>
          <cell r="N8">
            <v>1353</v>
          </cell>
          <cell r="O8">
            <v>1348</v>
          </cell>
          <cell r="P8">
            <v>1306</v>
          </cell>
          <cell r="Q8">
            <v>1264</v>
          </cell>
          <cell r="R8">
            <v>1011</v>
          </cell>
          <cell r="S8">
            <v>1045</v>
          </cell>
          <cell r="T8">
            <v>1200</v>
          </cell>
          <cell r="U8">
            <v>1271</v>
          </cell>
          <cell r="V8">
            <v>1087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423</v>
          </cell>
          <cell r="D10">
            <v>462</v>
          </cell>
          <cell r="E10">
            <v>442</v>
          </cell>
          <cell r="F10">
            <v>466</v>
          </cell>
          <cell r="G10">
            <v>508</v>
          </cell>
          <cell r="H10">
            <v>491</v>
          </cell>
          <cell r="I10">
            <v>557</v>
          </cell>
          <cell r="J10">
            <v>491</v>
          </cell>
          <cell r="K10">
            <v>571</v>
          </cell>
          <cell r="L10">
            <v>346</v>
          </cell>
          <cell r="M10">
            <v>484</v>
          </cell>
          <cell r="N10">
            <v>483</v>
          </cell>
          <cell r="O10">
            <v>591</v>
          </cell>
          <cell r="P10">
            <v>629</v>
          </cell>
          <cell r="Q10">
            <v>657</v>
          </cell>
          <cell r="R10">
            <v>388</v>
          </cell>
          <cell r="S10">
            <v>391</v>
          </cell>
          <cell r="T10">
            <v>556</v>
          </cell>
          <cell r="U10">
            <v>607</v>
          </cell>
          <cell r="V10">
            <v>654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734</v>
          </cell>
          <cell r="D12">
            <v>779</v>
          </cell>
          <cell r="E12">
            <v>685</v>
          </cell>
          <cell r="F12">
            <v>672</v>
          </cell>
          <cell r="G12">
            <v>750</v>
          </cell>
          <cell r="H12">
            <v>768</v>
          </cell>
          <cell r="I12">
            <v>828</v>
          </cell>
          <cell r="J12">
            <v>846</v>
          </cell>
          <cell r="K12">
            <v>876</v>
          </cell>
          <cell r="L12">
            <v>480</v>
          </cell>
          <cell r="M12">
            <v>588</v>
          </cell>
          <cell r="N12">
            <v>672</v>
          </cell>
          <cell r="O12">
            <v>619</v>
          </cell>
          <cell r="P12">
            <v>526</v>
          </cell>
          <cell r="Q12">
            <v>573</v>
          </cell>
          <cell r="R12">
            <v>381</v>
          </cell>
          <cell r="S12">
            <v>441</v>
          </cell>
          <cell r="T12">
            <v>510</v>
          </cell>
          <cell r="U12">
            <v>568</v>
          </cell>
          <cell r="V12">
            <v>564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1350</v>
          </cell>
          <cell r="G13">
            <v>1400</v>
          </cell>
          <cell r="H13">
            <v>1390</v>
          </cell>
          <cell r="I13">
            <v>1340</v>
          </cell>
          <cell r="J13">
            <v>1430</v>
          </cell>
          <cell r="K13">
            <v>1110</v>
          </cell>
          <cell r="L13">
            <v>810</v>
          </cell>
          <cell r="M13">
            <v>782</v>
          </cell>
          <cell r="N13">
            <v>876</v>
          </cell>
          <cell r="O13">
            <v>887</v>
          </cell>
          <cell r="P13">
            <v>712</v>
          </cell>
          <cell r="Q13">
            <v>625</v>
          </cell>
          <cell r="R13">
            <v>416</v>
          </cell>
          <cell r="S13">
            <v>384</v>
          </cell>
          <cell r="T13">
            <v>536</v>
          </cell>
          <cell r="U13">
            <v>597</v>
          </cell>
          <cell r="V13">
            <v>527</v>
          </cell>
        </row>
        <row r="14">
          <cell r="B14" t="str">
            <v>Mexico</v>
          </cell>
          <cell r="C14">
            <v>598</v>
          </cell>
          <cell r="D14">
            <v>671</v>
          </cell>
          <cell r="E14">
            <v>638</v>
          </cell>
          <cell r="F14">
            <v>610</v>
          </cell>
          <cell r="G14">
            <v>679</v>
          </cell>
          <cell r="H14">
            <v>746</v>
          </cell>
          <cell r="I14">
            <v>747</v>
          </cell>
          <cell r="J14">
            <v>664</v>
          </cell>
          <cell r="K14">
            <v>680</v>
          </cell>
          <cell r="L14">
            <v>585</v>
          </cell>
          <cell r="M14">
            <v>679</v>
          </cell>
          <cell r="N14">
            <v>776</v>
          </cell>
          <cell r="O14">
            <v>889</v>
          </cell>
          <cell r="P14">
            <v>985</v>
          </cell>
          <cell r="Q14">
            <v>1064</v>
          </cell>
          <cell r="R14">
            <v>739</v>
          </cell>
          <cell r="S14">
            <v>801</v>
          </cell>
          <cell r="T14">
            <v>939</v>
          </cell>
          <cell r="U14">
            <v>975</v>
          </cell>
          <cell r="V14">
            <v>831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629</v>
          </cell>
          <cell r="D16">
            <v>681</v>
          </cell>
          <cell r="E16">
            <v>630</v>
          </cell>
          <cell r="F16">
            <v>560</v>
          </cell>
          <cell r="G16">
            <v>663</v>
          </cell>
          <cell r="H16">
            <v>708</v>
          </cell>
          <cell r="I16">
            <v>792</v>
          </cell>
          <cell r="J16">
            <v>843</v>
          </cell>
          <cell r="K16">
            <v>780</v>
          </cell>
          <cell r="L16">
            <v>114</v>
          </cell>
          <cell r="M16">
            <v>153</v>
          </cell>
          <cell r="N16">
            <v>207</v>
          </cell>
          <cell r="O16">
            <v>572</v>
          </cell>
          <cell r="P16">
            <v>550</v>
          </cell>
          <cell r="Q16">
            <v>500</v>
          </cell>
          <cell r="R16">
            <v>342</v>
          </cell>
          <cell r="S16">
            <v>334</v>
          </cell>
          <cell r="T16">
            <v>265</v>
          </cell>
          <cell r="U16">
            <v>258</v>
          </cell>
          <cell r="V16">
            <v>274</v>
          </cell>
        </row>
        <row r="17">
          <cell r="B17" t="str">
            <v>Spain</v>
          </cell>
          <cell r="C17">
            <v>263</v>
          </cell>
          <cell r="D17">
            <v>276</v>
          </cell>
          <cell r="E17">
            <v>264</v>
          </cell>
          <cell r="F17">
            <v>288</v>
          </cell>
          <cell r="G17">
            <v>300</v>
          </cell>
          <cell r="H17">
            <v>276</v>
          </cell>
          <cell r="I17">
            <v>300</v>
          </cell>
          <cell r="J17">
            <v>306</v>
          </cell>
          <cell r="L17">
            <v>156</v>
          </cell>
          <cell r="M17">
            <v>252</v>
          </cell>
          <cell r="N17">
            <v>276</v>
          </cell>
          <cell r="O17">
            <v>254</v>
          </cell>
          <cell r="P17">
            <v>220</v>
          </cell>
          <cell r="Q17">
            <v>270</v>
          </cell>
          <cell r="R17">
            <v>218</v>
          </cell>
          <cell r="S17">
            <v>195</v>
          </cell>
          <cell r="T17">
            <v>359</v>
          </cell>
          <cell r="U17">
            <v>232</v>
          </cell>
          <cell r="V17">
            <v>195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152</v>
          </cell>
          <cell r="M18">
            <v>243</v>
          </cell>
          <cell r="N18">
            <v>254</v>
          </cell>
          <cell r="O18">
            <v>272</v>
          </cell>
          <cell r="P18">
            <v>244</v>
          </cell>
          <cell r="Q18">
            <v>154</v>
          </cell>
          <cell r="R18">
            <v>104</v>
          </cell>
          <cell r="S18">
            <v>78</v>
          </cell>
          <cell r="T18">
            <v>103</v>
          </cell>
          <cell r="U18">
            <v>100</v>
          </cell>
          <cell r="V18">
            <v>100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33</v>
          </cell>
          <cell r="V19">
            <v>50</v>
          </cell>
        </row>
        <row r="20">
          <cell r="B20" t="str">
            <v>Poland</v>
          </cell>
          <cell r="C20">
            <v>200</v>
          </cell>
          <cell r="D20">
            <v>193</v>
          </cell>
          <cell r="E20">
            <v>142</v>
          </cell>
          <cell r="F20">
            <v>126</v>
          </cell>
          <cell r="G20">
            <v>150</v>
          </cell>
          <cell r="H20">
            <v>168</v>
          </cell>
          <cell r="I20">
            <v>204</v>
          </cell>
          <cell r="J20">
            <v>216</v>
          </cell>
          <cell r="K20">
            <v>192</v>
          </cell>
          <cell r="L20">
            <v>144</v>
          </cell>
          <cell r="M20">
            <v>156</v>
          </cell>
          <cell r="N20">
            <v>168</v>
          </cell>
          <cell r="O20">
            <v>170</v>
          </cell>
          <cell r="P20">
            <v>150</v>
          </cell>
          <cell r="Q20">
            <v>137</v>
          </cell>
          <cell r="R20">
            <v>122</v>
          </cell>
          <cell r="S20">
            <v>116</v>
          </cell>
          <cell r="T20">
            <v>129</v>
          </cell>
          <cell r="U20">
            <v>136</v>
          </cell>
          <cell r="V20">
            <v>105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607</v>
          </cell>
          <cell r="V22">
            <v>371</v>
          </cell>
        </row>
        <row r="23">
          <cell r="B23" t="str">
            <v>Austria</v>
          </cell>
          <cell r="C23">
            <v>320</v>
          </cell>
          <cell r="D23">
            <v>365</v>
          </cell>
          <cell r="E23">
            <v>309</v>
          </cell>
          <cell r="F23">
            <v>305</v>
          </cell>
          <cell r="G23">
            <v>336</v>
          </cell>
          <cell r="H23">
            <v>388</v>
          </cell>
          <cell r="I23">
            <v>429</v>
          </cell>
          <cell r="J23">
            <v>446</v>
          </cell>
          <cell r="K23">
            <v>377</v>
          </cell>
          <cell r="L23">
            <v>335</v>
          </cell>
          <cell r="M23">
            <v>372</v>
          </cell>
          <cell r="N23">
            <v>495</v>
          </cell>
          <cell r="O23">
            <v>468</v>
          </cell>
          <cell r="P23">
            <v>468</v>
          </cell>
          <cell r="Q23">
            <v>468</v>
          </cell>
          <cell r="R23">
            <v>382</v>
          </cell>
          <cell r="S23">
            <v>363</v>
          </cell>
          <cell r="T23">
            <v>497</v>
          </cell>
          <cell r="U23">
            <v>495</v>
          </cell>
          <cell r="V23">
            <v>490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63</v>
          </cell>
          <cell r="D25">
            <v>68</v>
          </cell>
          <cell r="E25">
            <v>64</v>
          </cell>
          <cell r="F25">
            <v>59</v>
          </cell>
          <cell r="G25">
            <v>51</v>
          </cell>
          <cell r="H25">
            <v>48</v>
          </cell>
          <cell r="I25">
            <v>48</v>
          </cell>
          <cell r="J25">
            <v>15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</v>
          </cell>
          <cell r="D26">
            <v>14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21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10</v>
          </cell>
          <cell r="Q26">
            <v>11</v>
          </cell>
          <cell r="R26">
            <v>11</v>
          </cell>
          <cell r="S26">
            <v>12</v>
          </cell>
          <cell r="T26">
            <v>12</v>
          </cell>
          <cell r="U26">
            <v>13</v>
          </cell>
          <cell r="V26">
            <v>14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135</v>
          </cell>
          <cell r="D31">
            <v>102</v>
          </cell>
          <cell r="E31">
            <v>96</v>
          </cell>
          <cell r="F31">
            <v>96</v>
          </cell>
          <cell r="G31">
            <v>111</v>
          </cell>
          <cell r="H31">
            <v>108</v>
          </cell>
          <cell r="I31">
            <v>108</v>
          </cell>
          <cell r="J31">
            <v>132</v>
          </cell>
          <cell r="K31">
            <v>132</v>
          </cell>
          <cell r="L31">
            <v>72</v>
          </cell>
          <cell r="M31">
            <v>108</v>
          </cell>
          <cell r="N31">
            <v>110</v>
          </cell>
          <cell r="O31">
            <v>100</v>
          </cell>
          <cell r="P31">
            <v>100</v>
          </cell>
          <cell r="Q31">
            <v>100</v>
          </cell>
          <cell r="R31">
            <v>100</v>
          </cell>
          <cell r="S31">
            <v>100</v>
          </cell>
          <cell r="T31">
            <v>100</v>
          </cell>
          <cell r="U31">
            <v>100</v>
          </cell>
          <cell r="V31">
            <v>81</v>
          </cell>
        </row>
      </sheetData>
      <sheetData sheetId="30">
        <row r="2">
          <cell r="B2" t="str">
            <v>China</v>
          </cell>
          <cell r="C2">
            <v>1513</v>
          </cell>
          <cell r="D2">
            <v>1601</v>
          </cell>
          <cell r="E2">
            <v>2224</v>
          </cell>
          <cell r="F2">
            <v>3149</v>
          </cell>
          <cell r="G2">
            <v>5668</v>
          </cell>
          <cell r="H2">
            <v>7725</v>
          </cell>
          <cell r="I2">
            <v>15106</v>
          </cell>
          <cell r="J2">
            <v>23574</v>
          </cell>
          <cell r="K2">
            <v>18467</v>
          </cell>
          <cell r="L2">
            <v>5527</v>
          </cell>
          <cell r="M2">
            <v>9153</v>
          </cell>
          <cell r="N2">
            <v>11597</v>
          </cell>
          <cell r="O2">
            <v>17565</v>
          </cell>
          <cell r="P2">
            <v>23512</v>
          </cell>
          <cell r="Q2">
            <v>38327</v>
          </cell>
          <cell r="R2">
            <v>52351</v>
          </cell>
          <cell r="S2">
            <v>49482</v>
          </cell>
          <cell r="T2">
            <v>21956</v>
          </cell>
          <cell r="U2">
            <v>18745</v>
          </cell>
          <cell r="V2">
            <v>15362</v>
          </cell>
        </row>
        <row r="3">
          <cell r="B3" t="str">
            <v>India</v>
          </cell>
          <cell r="C3">
            <v>392</v>
          </cell>
          <cell r="D3">
            <v>328</v>
          </cell>
          <cell r="E3">
            <v>474</v>
          </cell>
          <cell r="F3">
            <v>735</v>
          </cell>
          <cell r="G3">
            <v>379</v>
          </cell>
          <cell r="H3">
            <v>589</v>
          </cell>
          <cell r="I3">
            <v>569.5</v>
          </cell>
          <cell r="J3">
            <v>550</v>
          </cell>
          <cell r="K3">
            <v>632</v>
          </cell>
          <cell r="L3">
            <v>455</v>
          </cell>
          <cell r="M3">
            <v>621</v>
          </cell>
          <cell r="N3">
            <v>949</v>
          </cell>
          <cell r="O3">
            <v>707</v>
          </cell>
          <cell r="P3">
            <v>776</v>
          </cell>
          <cell r="Q3">
            <v>908</v>
          </cell>
          <cell r="R3">
            <v>766</v>
          </cell>
          <cell r="S3">
            <v>1051</v>
          </cell>
          <cell r="T3">
            <v>1848</v>
          </cell>
          <cell r="U3">
            <v>1501</v>
          </cell>
          <cell r="V3">
            <v>1540</v>
          </cell>
        </row>
        <row r="4">
          <cell r="B4" t="str">
            <v>Japan</v>
          </cell>
          <cell r="C4">
            <v>3602</v>
          </cell>
          <cell r="D4">
            <v>3796</v>
          </cell>
          <cell r="E4">
            <v>4583</v>
          </cell>
          <cell r="F4">
            <v>4769</v>
          </cell>
          <cell r="G4">
            <v>4568</v>
          </cell>
          <cell r="H4">
            <v>4018</v>
          </cell>
          <cell r="I4">
            <v>4020</v>
          </cell>
          <cell r="J4">
            <v>4087</v>
          </cell>
          <cell r="K4">
            <v>4559</v>
          </cell>
          <cell r="L4">
            <v>3532</v>
          </cell>
          <cell r="M4">
            <v>5182</v>
          </cell>
          <cell r="N4">
            <v>4861</v>
          </cell>
          <cell r="O4">
            <v>4770</v>
          </cell>
          <cell r="P4">
            <v>5226</v>
          </cell>
          <cell r="Q4">
            <v>5243</v>
          </cell>
          <cell r="R4">
            <v>5576</v>
          </cell>
          <cell r="S4">
            <v>5373</v>
          </cell>
          <cell r="T4">
            <v>5063</v>
          </cell>
          <cell r="U4">
            <v>4812</v>
          </cell>
          <cell r="V4">
            <v>4270</v>
          </cell>
        </row>
        <row r="5">
          <cell r="B5" t="str">
            <v>United States</v>
          </cell>
          <cell r="C5">
            <v>1446</v>
          </cell>
          <cell r="D5">
            <v>1425</v>
          </cell>
          <cell r="E5">
            <v>1370</v>
          </cell>
          <cell r="F5">
            <v>1674</v>
          </cell>
          <cell r="G5">
            <v>1992</v>
          </cell>
          <cell r="H5">
            <v>2145</v>
          </cell>
          <cell r="I5">
            <v>2405</v>
          </cell>
          <cell r="J5">
            <v>2515</v>
          </cell>
          <cell r="K5">
            <v>3366</v>
          </cell>
          <cell r="L5">
            <v>2112</v>
          </cell>
          <cell r="M5">
            <v>2910</v>
          </cell>
          <cell r="N5">
            <v>3467</v>
          </cell>
          <cell r="O5">
            <v>3629</v>
          </cell>
          <cell r="P5">
            <v>3108</v>
          </cell>
          <cell r="Q5">
            <v>2846</v>
          </cell>
          <cell r="R5">
            <v>2102</v>
          </cell>
          <cell r="S5">
            <v>1902</v>
          </cell>
          <cell r="T5">
            <v>2109</v>
          </cell>
          <cell r="U5">
            <v>2012</v>
          </cell>
          <cell r="V5">
            <v>1454</v>
          </cell>
        </row>
        <row r="6">
          <cell r="B6" t="str">
            <v>Russia</v>
          </cell>
          <cell r="C6">
            <v>3926</v>
          </cell>
          <cell r="D6">
            <v>3914</v>
          </cell>
          <cell r="E6">
            <v>3869</v>
          </cell>
          <cell r="F6">
            <v>4944</v>
          </cell>
          <cell r="G6">
            <v>4553</v>
          </cell>
          <cell r="H6">
            <v>4307</v>
          </cell>
          <cell r="I6">
            <v>4316</v>
          </cell>
          <cell r="J6">
            <v>3609</v>
          </cell>
          <cell r="K6">
            <v>3266</v>
          </cell>
          <cell r="L6">
            <v>3838</v>
          </cell>
          <cell r="M6">
            <v>3127</v>
          </cell>
          <cell r="N6">
            <v>2816</v>
          </cell>
          <cell r="O6">
            <v>2496</v>
          </cell>
          <cell r="P6">
            <v>2199</v>
          </cell>
          <cell r="Q6">
            <v>3921</v>
          </cell>
          <cell r="R6">
            <v>4094</v>
          </cell>
          <cell r="S6">
            <v>4347</v>
          </cell>
          <cell r="T6">
            <v>4467</v>
          </cell>
          <cell r="U6">
            <v>4891</v>
          </cell>
          <cell r="V6">
            <v>4434</v>
          </cell>
        </row>
        <row r="7">
          <cell r="B7" t="str">
            <v>South Korea</v>
          </cell>
          <cell r="C7">
            <v>2417</v>
          </cell>
          <cell r="D7">
            <v>2378</v>
          </cell>
          <cell r="E7">
            <v>2112</v>
          </cell>
          <cell r="F7">
            <v>1964</v>
          </cell>
          <cell r="G7">
            <v>2403</v>
          </cell>
          <cell r="H7">
            <v>2991</v>
          </cell>
          <cell r="I7">
            <v>3006</v>
          </cell>
          <cell r="J7">
            <v>3187</v>
          </cell>
          <cell r="K7">
            <v>2960</v>
          </cell>
          <cell r="L7">
            <v>3620</v>
          </cell>
          <cell r="M7">
            <v>3658</v>
          </cell>
          <cell r="N7">
            <v>3819</v>
          </cell>
          <cell r="O7">
            <v>3449</v>
          </cell>
          <cell r="P7">
            <v>3613</v>
          </cell>
          <cell r="Q7">
            <v>3836</v>
          </cell>
          <cell r="R7">
            <v>3421</v>
          </cell>
          <cell r="S7">
            <v>3436</v>
          </cell>
          <cell r="T7">
            <v>3488</v>
          </cell>
          <cell r="U7">
            <v>3798</v>
          </cell>
          <cell r="V7">
            <v>3695</v>
          </cell>
        </row>
        <row r="8">
          <cell r="B8" t="str">
            <v>Germany</v>
          </cell>
          <cell r="C8">
            <v>6654</v>
          </cell>
          <cell r="D8">
            <v>6281</v>
          </cell>
          <cell r="E8">
            <v>6673</v>
          </cell>
          <cell r="F8">
            <v>6615</v>
          </cell>
          <cell r="G8">
            <v>7495</v>
          </cell>
          <cell r="H8">
            <v>7350</v>
          </cell>
          <cell r="I8">
            <v>8044</v>
          </cell>
          <cell r="J8">
            <v>8166</v>
          </cell>
          <cell r="K8">
            <v>7871</v>
          </cell>
          <cell r="L8">
            <v>5659</v>
          </cell>
          <cell r="M8">
            <v>6921</v>
          </cell>
          <cell r="N8">
            <v>7139</v>
          </cell>
          <cell r="O8">
            <v>7322</v>
          </cell>
          <cell r="P8">
            <v>6859</v>
          </cell>
          <cell r="Q8">
            <v>7094</v>
          </cell>
          <cell r="R8">
            <v>7148</v>
          </cell>
          <cell r="S8">
            <v>7047</v>
          </cell>
          <cell r="T8">
            <v>7071</v>
          </cell>
          <cell r="U8">
            <v>7035</v>
          </cell>
          <cell r="V8">
            <v>6397</v>
          </cell>
        </row>
        <row r="9">
          <cell r="B9" t="str">
            <v>Türkiye</v>
          </cell>
          <cell r="C9">
            <v>4880</v>
          </cell>
          <cell r="D9">
            <v>6032</v>
          </cell>
          <cell r="E9">
            <v>2781</v>
          </cell>
          <cell r="F9">
            <v>6090</v>
          </cell>
          <cell r="G9">
            <v>7182</v>
          </cell>
          <cell r="H9">
            <v>7665</v>
          </cell>
          <cell r="I9">
            <v>6782</v>
          </cell>
          <cell r="J9">
            <v>6245</v>
          </cell>
          <cell r="K9">
            <v>12937</v>
          </cell>
          <cell r="L9">
            <v>11783</v>
          </cell>
          <cell r="M9">
            <v>9254</v>
          </cell>
          <cell r="N9">
            <v>10527</v>
          </cell>
          <cell r="O9">
            <v>11774</v>
          </cell>
          <cell r="P9">
            <v>11447</v>
          </cell>
          <cell r="Q9">
            <v>10993</v>
          </cell>
          <cell r="R9">
            <v>10183</v>
          </cell>
          <cell r="S9">
            <v>10193</v>
          </cell>
          <cell r="T9">
            <v>9257</v>
          </cell>
          <cell r="U9">
            <v>10632</v>
          </cell>
          <cell r="V9">
            <v>10554</v>
          </cell>
        </row>
        <row r="10">
          <cell r="B10" t="str">
            <v>Brazil</v>
          </cell>
          <cell r="C10">
            <v>918</v>
          </cell>
          <cell r="D10">
            <v>934</v>
          </cell>
          <cell r="E10">
            <v>1111</v>
          </cell>
          <cell r="F10">
            <v>2012</v>
          </cell>
          <cell r="G10">
            <v>1757</v>
          </cell>
          <cell r="H10">
            <v>2611</v>
          </cell>
          <cell r="I10">
            <v>2279</v>
          </cell>
          <cell r="J10">
            <v>1950</v>
          </cell>
          <cell r="K10">
            <v>1394</v>
          </cell>
          <cell r="L10">
            <v>1327</v>
          </cell>
          <cell r="M10">
            <v>1129</v>
          </cell>
          <cell r="N10">
            <v>1198</v>
          </cell>
          <cell r="O10">
            <v>816</v>
          </cell>
          <cell r="P10">
            <v>932</v>
          </cell>
          <cell r="Q10">
            <v>898</v>
          </cell>
          <cell r="R10">
            <v>1110</v>
          </cell>
          <cell r="S10">
            <v>1735</v>
          </cell>
          <cell r="T10">
            <v>1863</v>
          </cell>
          <cell r="U10">
            <v>1468</v>
          </cell>
          <cell r="V10">
            <v>1333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56</v>
          </cell>
          <cell r="O11">
            <v>31</v>
          </cell>
          <cell r="P11">
            <v>27</v>
          </cell>
          <cell r="Q11">
            <v>17</v>
          </cell>
          <cell r="R11">
            <v>26</v>
          </cell>
          <cell r="S11">
            <v>500</v>
          </cell>
          <cell r="T11">
            <v>750</v>
          </cell>
          <cell r="U11">
            <v>1734</v>
          </cell>
          <cell r="V11">
            <v>190</v>
          </cell>
        </row>
        <row r="12">
          <cell r="B12" t="str">
            <v>Italy</v>
          </cell>
          <cell r="C12">
            <v>4398</v>
          </cell>
          <cell r="D12">
            <v>4485</v>
          </cell>
          <cell r="E12">
            <v>4232</v>
          </cell>
          <cell r="F12">
            <v>4173</v>
          </cell>
          <cell r="G12">
            <v>4552</v>
          </cell>
          <cell r="H12">
            <v>4427</v>
          </cell>
          <cell r="I12">
            <v>5601</v>
          </cell>
          <cell r="J12">
            <v>5903</v>
          </cell>
          <cell r="K12">
            <v>6254</v>
          </cell>
          <cell r="L12">
            <v>4043</v>
          </cell>
          <cell r="M12">
            <v>4275</v>
          </cell>
          <cell r="N12">
            <v>4845</v>
          </cell>
          <cell r="O12">
            <v>5050</v>
          </cell>
          <cell r="P12">
            <v>5251</v>
          </cell>
          <cell r="Q12">
            <v>5642</v>
          </cell>
          <cell r="R12">
            <v>5569</v>
          </cell>
          <cell r="S12">
            <v>6125</v>
          </cell>
          <cell r="T12">
            <v>6270</v>
          </cell>
          <cell r="U12">
            <v>6369</v>
          </cell>
          <cell r="V12">
            <v>6425</v>
          </cell>
        </row>
        <row r="13">
          <cell r="B13" t="str">
            <v>Ukraine</v>
          </cell>
          <cell r="C13">
            <v>5638</v>
          </cell>
          <cell r="D13">
            <v>6786</v>
          </cell>
          <cell r="E13">
            <v>6544</v>
          </cell>
          <cell r="F13">
            <v>6892</v>
          </cell>
          <cell r="G13">
            <v>6893</v>
          </cell>
          <cell r="H13">
            <v>6142</v>
          </cell>
          <cell r="I13">
            <v>7204</v>
          </cell>
          <cell r="J13">
            <v>7387</v>
          </cell>
          <cell r="K13">
            <v>5738</v>
          </cell>
          <cell r="L13">
            <v>5000</v>
          </cell>
          <cell r="M13">
            <v>5909</v>
          </cell>
          <cell r="N13">
            <v>5922</v>
          </cell>
          <cell r="O13">
            <v>5937</v>
          </cell>
          <cell r="P13">
            <v>5832</v>
          </cell>
          <cell r="Q13">
            <v>4956</v>
          </cell>
          <cell r="R13">
            <v>4326</v>
          </cell>
          <cell r="S13">
            <v>4589</v>
          </cell>
          <cell r="T13">
            <v>3249</v>
          </cell>
          <cell r="U13">
            <v>2859</v>
          </cell>
          <cell r="V13">
            <v>2689</v>
          </cell>
        </row>
        <row r="14">
          <cell r="B14" t="str">
            <v>Mexico</v>
          </cell>
          <cell r="C14">
            <v>689</v>
          </cell>
          <cell r="D14">
            <v>829</v>
          </cell>
          <cell r="E14">
            <v>772</v>
          </cell>
          <cell r="F14">
            <v>859</v>
          </cell>
          <cell r="G14">
            <v>937</v>
          </cell>
          <cell r="H14">
            <v>761</v>
          </cell>
          <cell r="I14">
            <v>646</v>
          </cell>
          <cell r="J14">
            <v>1088</v>
          </cell>
          <cell r="K14">
            <v>1460</v>
          </cell>
          <cell r="L14">
            <v>858</v>
          </cell>
          <cell r="M14">
            <v>1237</v>
          </cell>
          <cell r="N14">
            <v>1330</v>
          </cell>
          <cell r="O14">
            <v>1458</v>
          </cell>
          <cell r="P14">
            <v>1812</v>
          </cell>
          <cell r="Q14">
            <v>1534</v>
          </cell>
          <cell r="R14">
            <v>1229</v>
          </cell>
          <cell r="S14">
            <v>1163</v>
          </cell>
          <cell r="T14">
            <v>1302</v>
          </cell>
          <cell r="U14">
            <v>1291</v>
          </cell>
          <cell r="V14">
            <v>1526</v>
          </cell>
        </row>
        <row r="15">
          <cell r="B15" t="str">
            <v>Vietnam</v>
          </cell>
          <cell r="C15">
            <v>12</v>
          </cell>
          <cell r="D15">
            <v>0</v>
          </cell>
          <cell r="E15">
            <v>38</v>
          </cell>
          <cell r="F15">
            <v>0</v>
          </cell>
          <cell r="G15">
            <v>35</v>
          </cell>
          <cell r="H15">
            <v>150</v>
          </cell>
          <cell r="I15">
            <v>173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37</v>
          </cell>
          <cell r="O15">
            <v>50</v>
          </cell>
          <cell r="P15">
            <v>54</v>
          </cell>
          <cell r="Q15">
            <v>74</v>
          </cell>
          <cell r="R15">
            <v>79</v>
          </cell>
          <cell r="S15">
            <v>301</v>
          </cell>
          <cell r="T15">
            <v>544</v>
          </cell>
          <cell r="U15">
            <v>792</v>
          </cell>
          <cell r="V15">
            <v>679</v>
          </cell>
        </row>
        <row r="16">
          <cell r="B16" t="str">
            <v>France</v>
          </cell>
          <cell r="C16">
            <v>3234</v>
          </cell>
          <cell r="D16">
            <v>3170</v>
          </cell>
          <cell r="E16">
            <v>3027</v>
          </cell>
          <cell r="F16">
            <v>3140</v>
          </cell>
          <cell r="G16">
            <v>3119</v>
          </cell>
          <cell r="H16">
            <v>2850</v>
          </cell>
          <cell r="I16">
            <v>2864</v>
          </cell>
          <cell r="J16">
            <v>2917</v>
          </cell>
          <cell r="K16">
            <v>2872</v>
          </cell>
          <cell r="L16">
            <v>1840</v>
          </cell>
          <cell r="M16">
            <v>2346</v>
          </cell>
          <cell r="N16">
            <v>2653</v>
          </cell>
          <cell r="O16">
            <v>2500</v>
          </cell>
          <cell r="P16">
            <v>2499</v>
          </cell>
          <cell r="Q16">
            <v>2482</v>
          </cell>
          <cell r="R16">
            <v>2416</v>
          </cell>
          <cell r="S16">
            <v>2395</v>
          </cell>
          <cell r="T16">
            <v>2493</v>
          </cell>
          <cell r="U16">
            <v>2367</v>
          </cell>
          <cell r="V16">
            <v>2036</v>
          </cell>
        </row>
        <row r="17">
          <cell r="B17" t="str">
            <v>Spain</v>
          </cell>
          <cell r="C17">
            <v>3223</v>
          </cell>
          <cell r="D17">
            <v>2884</v>
          </cell>
          <cell r="E17">
            <v>3239</v>
          </cell>
          <cell r="F17">
            <v>3543</v>
          </cell>
          <cell r="G17">
            <v>3509</v>
          </cell>
          <cell r="H17">
            <v>3697</v>
          </cell>
          <cell r="I17">
            <v>3543</v>
          </cell>
          <cell r="J17">
            <v>4324</v>
          </cell>
          <cell r="K17">
            <v>5638</v>
          </cell>
          <cell r="L17">
            <v>5324</v>
          </cell>
          <cell r="M17">
            <v>5959</v>
          </cell>
          <cell r="N17">
            <v>6362</v>
          </cell>
          <cell r="O17">
            <v>6359</v>
          </cell>
          <cell r="P17">
            <v>6157</v>
          </cell>
          <cell r="Q17">
            <v>6387</v>
          </cell>
          <cell r="R17">
            <v>6184</v>
          </cell>
          <cell r="S17">
            <v>5849</v>
          </cell>
          <cell r="T17">
            <v>5634</v>
          </cell>
          <cell r="U17">
            <v>5488</v>
          </cell>
          <cell r="V17">
            <v>5648</v>
          </cell>
        </row>
        <row r="18">
          <cell r="B18" t="str">
            <v>Canada</v>
          </cell>
          <cell r="C18">
            <v>2115</v>
          </cell>
          <cell r="D18">
            <v>1907</v>
          </cell>
          <cell r="E18">
            <v>1983</v>
          </cell>
          <cell r="F18">
            <v>1758</v>
          </cell>
          <cell r="G18">
            <v>1885</v>
          </cell>
          <cell r="H18">
            <v>1676</v>
          </cell>
          <cell r="I18">
            <v>1907</v>
          </cell>
          <cell r="J18">
            <v>1861</v>
          </cell>
          <cell r="K18">
            <v>1777</v>
          </cell>
          <cell r="L18">
            <v>923</v>
          </cell>
          <cell r="M18">
            <v>1383</v>
          </cell>
          <cell r="N18">
            <v>1455</v>
          </cell>
          <cell r="O18">
            <v>1401</v>
          </cell>
          <cell r="P18">
            <v>1348</v>
          </cell>
          <cell r="Q18">
            <v>1521</v>
          </cell>
          <cell r="R18">
            <v>1625</v>
          </cell>
          <cell r="S18">
            <v>1545</v>
          </cell>
          <cell r="T18">
            <v>1649</v>
          </cell>
          <cell r="U18">
            <v>1383</v>
          </cell>
          <cell r="V18">
            <v>3127</v>
          </cell>
        </row>
        <row r="19">
          <cell r="B19" t="str">
            <v>Indonesia</v>
          </cell>
          <cell r="C19">
            <v>309</v>
          </cell>
          <cell r="D19">
            <v>351</v>
          </cell>
          <cell r="E19">
            <v>313</v>
          </cell>
          <cell r="F19">
            <v>227</v>
          </cell>
          <cell r="G19">
            <v>315</v>
          </cell>
          <cell r="H19">
            <v>266</v>
          </cell>
          <cell r="I19">
            <v>292</v>
          </cell>
          <cell r="J19">
            <v>269</v>
          </cell>
          <cell r="K19">
            <v>315</v>
          </cell>
          <cell r="L19">
            <v>295</v>
          </cell>
          <cell r="M19">
            <v>188</v>
          </cell>
          <cell r="N19">
            <v>262</v>
          </cell>
          <cell r="O19">
            <v>115</v>
          </cell>
          <cell r="P19">
            <v>138</v>
          </cell>
          <cell r="Q19">
            <v>115</v>
          </cell>
          <cell r="R19">
            <v>98</v>
          </cell>
          <cell r="S19">
            <v>145</v>
          </cell>
          <cell r="T19">
            <v>179</v>
          </cell>
          <cell r="U19">
            <v>214</v>
          </cell>
          <cell r="V19">
            <v>177</v>
          </cell>
        </row>
        <row r="20">
          <cell r="B20" t="str">
            <v>Poland</v>
          </cell>
          <cell r="C20">
            <v>1974</v>
          </cell>
          <cell r="D20">
            <v>1998</v>
          </cell>
          <cell r="E20">
            <v>1751</v>
          </cell>
          <cell r="F20">
            <v>2094</v>
          </cell>
          <cell r="G20">
            <v>2455</v>
          </cell>
          <cell r="H20">
            <v>1933</v>
          </cell>
          <cell r="I20">
            <v>2056</v>
          </cell>
          <cell r="J20">
            <v>2013</v>
          </cell>
          <cell r="K20">
            <v>2329</v>
          </cell>
          <cell r="L20">
            <v>2129</v>
          </cell>
          <cell r="M20">
            <v>2476</v>
          </cell>
          <cell r="N20">
            <v>2681</v>
          </cell>
          <cell r="O20">
            <v>2990</v>
          </cell>
          <cell r="P20">
            <v>2760</v>
          </cell>
          <cell r="Q20">
            <v>2488</v>
          </cell>
          <cell r="R20">
            <v>2528</v>
          </cell>
          <cell r="S20">
            <v>2568</v>
          </cell>
          <cell r="T20">
            <v>2790</v>
          </cell>
          <cell r="U20">
            <v>2737</v>
          </cell>
          <cell r="V20">
            <v>2589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163</v>
          </cell>
          <cell r="M21">
            <v>379</v>
          </cell>
          <cell r="N21">
            <v>568</v>
          </cell>
          <cell r="O21">
            <v>347</v>
          </cell>
          <cell r="P21">
            <v>595</v>
          </cell>
          <cell r="Q21">
            <v>269</v>
          </cell>
          <cell r="R21">
            <v>30</v>
          </cell>
          <cell r="S21">
            <v>182</v>
          </cell>
          <cell r="T21">
            <v>363</v>
          </cell>
          <cell r="U21">
            <v>323</v>
          </cell>
          <cell r="V21">
            <v>345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46</v>
          </cell>
          <cell r="O22">
            <v>3</v>
          </cell>
          <cell r="P22">
            <v>2</v>
          </cell>
          <cell r="Q22">
            <v>1</v>
          </cell>
          <cell r="R22">
            <v>1</v>
          </cell>
          <cell r="S22">
            <v>110</v>
          </cell>
          <cell r="T22">
            <v>376</v>
          </cell>
          <cell r="U22">
            <v>713</v>
          </cell>
          <cell r="V22">
            <v>985</v>
          </cell>
        </row>
        <row r="23">
          <cell r="B23" t="str">
            <v>Austria</v>
          </cell>
          <cell r="C23">
            <v>839</v>
          </cell>
          <cell r="D23">
            <v>1126</v>
          </cell>
          <cell r="E23">
            <v>961</v>
          </cell>
          <cell r="F23">
            <v>961</v>
          </cell>
          <cell r="G23">
            <v>1055</v>
          </cell>
          <cell r="H23">
            <v>1152</v>
          </cell>
          <cell r="I23">
            <v>1255</v>
          </cell>
          <cell r="J23">
            <v>1590</v>
          </cell>
          <cell r="K23">
            <v>1161</v>
          </cell>
          <cell r="L23">
            <v>1058</v>
          </cell>
          <cell r="M23">
            <v>1332</v>
          </cell>
          <cell r="N23">
            <v>1384</v>
          </cell>
          <cell r="O23">
            <v>935</v>
          </cell>
          <cell r="P23">
            <v>942</v>
          </cell>
          <cell r="Q23">
            <v>1456</v>
          </cell>
          <cell r="R23">
            <v>1518</v>
          </cell>
          <cell r="S23">
            <v>1642</v>
          </cell>
          <cell r="T23">
            <v>1662</v>
          </cell>
          <cell r="U23">
            <v>1590</v>
          </cell>
          <cell r="V23">
            <v>1435</v>
          </cell>
        </row>
        <row r="24">
          <cell r="B24" t="str">
            <v>Belgium</v>
          </cell>
          <cell r="C24">
            <v>1825.7277691107643</v>
          </cell>
          <cell r="D24">
            <v>1767.3921606864274</v>
          </cell>
          <cell r="E24">
            <v>1626.3260530421217</v>
          </cell>
          <cell r="F24">
            <v>1579.3040171606863</v>
          </cell>
          <cell r="G24">
            <v>1939.9241419656785</v>
          </cell>
          <cell r="H24">
            <v>1813</v>
          </cell>
          <cell r="I24">
            <v>2265</v>
          </cell>
          <cell r="J24">
            <v>2688</v>
          </cell>
          <cell r="K24">
            <v>2556</v>
          </cell>
          <cell r="L24">
            <v>1495</v>
          </cell>
          <cell r="M24">
            <v>1479</v>
          </cell>
          <cell r="N24">
            <v>1836</v>
          </cell>
          <cell r="O24">
            <v>1484</v>
          </cell>
          <cell r="P24">
            <v>1284</v>
          </cell>
          <cell r="Q24">
            <v>1390</v>
          </cell>
          <cell r="R24">
            <v>1324</v>
          </cell>
          <cell r="S24">
            <v>1265</v>
          </cell>
          <cell r="T24">
            <v>1400</v>
          </cell>
          <cell r="U24">
            <v>1950</v>
          </cell>
          <cell r="V24">
            <v>1412</v>
          </cell>
        </row>
        <row r="25">
          <cell r="B25" t="str">
            <v>United Kingdom</v>
          </cell>
          <cell r="C25">
            <v>3139</v>
          </cell>
          <cell r="D25">
            <v>2993</v>
          </cell>
          <cell r="E25">
            <v>2786</v>
          </cell>
          <cell r="F25">
            <v>2534</v>
          </cell>
          <cell r="G25">
            <v>2686</v>
          </cell>
          <cell r="H25">
            <v>2619</v>
          </cell>
          <cell r="I25">
            <v>2446</v>
          </cell>
          <cell r="J25">
            <v>2781</v>
          </cell>
          <cell r="K25">
            <v>2706</v>
          </cell>
          <cell r="L25">
            <v>1685</v>
          </cell>
          <cell r="M25">
            <v>2134</v>
          </cell>
          <cell r="N25">
            <v>2040</v>
          </cell>
          <cell r="O25">
            <v>1832</v>
          </cell>
          <cell r="P25">
            <v>1823</v>
          </cell>
          <cell r="Q25">
            <v>1989</v>
          </cell>
          <cell r="R25">
            <v>1865</v>
          </cell>
          <cell r="S25">
            <v>1606</v>
          </cell>
          <cell r="T25">
            <v>1540</v>
          </cell>
          <cell r="U25">
            <v>1610</v>
          </cell>
          <cell r="V25">
            <v>1383</v>
          </cell>
        </row>
        <row r="26">
          <cell r="B26" t="str">
            <v>Netherlands</v>
          </cell>
          <cell r="C26">
            <v>706</v>
          </cell>
          <cell r="D26">
            <v>637</v>
          </cell>
          <cell r="E26">
            <v>643</v>
          </cell>
          <cell r="F26">
            <v>709</v>
          </cell>
          <cell r="G26">
            <v>1049</v>
          </cell>
          <cell r="H26">
            <v>947</v>
          </cell>
          <cell r="I26">
            <v>1136</v>
          </cell>
          <cell r="J26">
            <v>1170</v>
          </cell>
          <cell r="K26">
            <v>1179</v>
          </cell>
          <cell r="L26">
            <v>706</v>
          </cell>
          <cell r="M26">
            <v>804</v>
          </cell>
          <cell r="N26">
            <v>986</v>
          </cell>
          <cell r="O26">
            <v>862</v>
          </cell>
          <cell r="P26">
            <v>666</v>
          </cell>
          <cell r="Q26">
            <v>697</v>
          </cell>
          <cell r="R26">
            <v>738</v>
          </cell>
          <cell r="S26">
            <v>881</v>
          </cell>
          <cell r="T26">
            <v>985</v>
          </cell>
          <cell r="U26">
            <v>1162</v>
          </cell>
          <cell r="V26">
            <v>882</v>
          </cell>
        </row>
        <row r="27">
          <cell r="B27" t="str">
            <v>Australia</v>
          </cell>
          <cell r="C27">
            <v>205</v>
          </cell>
          <cell r="D27">
            <v>294</v>
          </cell>
          <cell r="E27">
            <v>192</v>
          </cell>
          <cell r="F27">
            <v>183</v>
          </cell>
          <cell r="G27">
            <v>164</v>
          </cell>
          <cell r="H27">
            <v>147</v>
          </cell>
          <cell r="I27">
            <v>169</v>
          </cell>
          <cell r="J27">
            <v>173</v>
          </cell>
          <cell r="K27">
            <v>166</v>
          </cell>
          <cell r="L27">
            <v>73</v>
          </cell>
          <cell r="M27">
            <v>82</v>
          </cell>
          <cell r="N27">
            <v>89</v>
          </cell>
          <cell r="O27">
            <v>103</v>
          </cell>
          <cell r="P27">
            <v>99</v>
          </cell>
          <cell r="Q27">
            <v>99</v>
          </cell>
          <cell r="R27">
            <v>128</v>
          </cell>
          <cell r="S27">
            <v>119</v>
          </cell>
          <cell r="T27">
            <v>87</v>
          </cell>
          <cell r="U27">
            <v>110</v>
          </cell>
          <cell r="V27">
            <v>152</v>
          </cell>
        </row>
        <row r="28">
          <cell r="B28" t="str">
            <v>South Africa</v>
          </cell>
          <cell r="C28">
            <v>1352</v>
          </cell>
          <cell r="D28">
            <v>1143</v>
          </cell>
          <cell r="E28">
            <v>1115</v>
          </cell>
          <cell r="F28">
            <v>1216</v>
          </cell>
          <cell r="G28">
            <v>1011</v>
          </cell>
          <cell r="H28">
            <v>1058</v>
          </cell>
          <cell r="I28">
            <v>784</v>
          </cell>
          <cell r="J28">
            <v>755</v>
          </cell>
          <cell r="K28">
            <v>477</v>
          </cell>
          <cell r="L28">
            <v>740</v>
          </cell>
          <cell r="M28">
            <v>810</v>
          </cell>
          <cell r="N28">
            <v>385</v>
          </cell>
          <cell r="O28">
            <v>476</v>
          </cell>
          <cell r="P28">
            <v>492</v>
          </cell>
          <cell r="Q28">
            <v>444</v>
          </cell>
          <cell r="R28">
            <v>494</v>
          </cell>
          <cell r="S28">
            <v>437</v>
          </cell>
          <cell r="T28">
            <v>589</v>
          </cell>
          <cell r="U28">
            <v>698</v>
          </cell>
          <cell r="V28">
            <v>834</v>
          </cell>
        </row>
        <row r="29">
          <cell r="B29" t="str">
            <v>Malaysia</v>
          </cell>
          <cell r="C29">
            <v>583</v>
          </cell>
          <cell r="D29">
            <v>385</v>
          </cell>
          <cell r="E29">
            <v>0</v>
          </cell>
          <cell r="F29">
            <v>572</v>
          </cell>
          <cell r="G29">
            <v>610</v>
          </cell>
          <cell r="H29">
            <v>530</v>
          </cell>
          <cell r="I29">
            <v>555</v>
          </cell>
          <cell r="J29">
            <v>640</v>
          </cell>
          <cell r="K29">
            <v>673</v>
          </cell>
          <cell r="L29">
            <v>758</v>
          </cell>
          <cell r="M29">
            <v>717</v>
          </cell>
          <cell r="N29">
            <v>625</v>
          </cell>
          <cell r="O29">
            <v>493</v>
          </cell>
          <cell r="P29">
            <v>390</v>
          </cell>
          <cell r="Q29">
            <v>387</v>
          </cell>
          <cell r="R29">
            <v>378</v>
          </cell>
          <cell r="S29">
            <v>426</v>
          </cell>
          <cell r="T29">
            <v>431</v>
          </cell>
          <cell r="U29">
            <v>507</v>
          </cell>
          <cell r="V29">
            <v>2060</v>
          </cell>
        </row>
        <row r="30">
          <cell r="B30" t="str">
            <v>Thailand</v>
          </cell>
          <cell r="C30">
            <v>513</v>
          </cell>
          <cell r="D30">
            <v>688</v>
          </cell>
          <cell r="E30">
            <v>491</v>
          </cell>
          <cell r="F30">
            <v>526</v>
          </cell>
          <cell r="G30">
            <v>556</v>
          </cell>
          <cell r="H30">
            <v>458</v>
          </cell>
          <cell r="I30">
            <v>568</v>
          </cell>
          <cell r="J30">
            <v>604</v>
          </cell>
          <cell r="K30">
            <v>651</v>
          </cell>
          <cell r="L30">
            <v>622</v>
          </cell>
          <cell r="M30">
            <v>770</v>
          </cell>
          <cell r="N30">
            <v>875</v>
          </cell>
          <cell r="O30">
            <v>832</v>
          </cell>
          <cell r="P30">
            <v>889</v>
          </cell>
          <cell r="Q30">
            <v>872</v>
          </cell>
          <cell r="R30">
            <v>768</v>
          </cell>
          <cell r="S30">
            <v>771</v>
          </cell>
          <cell r="T30">
            <v>790</v>
          </cell>
          <cell r="U30">
            <v>870</v>
          </cell>
          <cell r="V30">
            <v>789</v>
          </cell>
        </row>
        <row r="31">
          <cell r="B31" t="str">
            <v>Sweden</v>
          </cell>
          <cell r="C31">
            <v>882</v>
          </cell>
          <cell r="D31">
            <v>853</v>
          </cell>
          <cell r="E31">
            <v>749</v>
          </cell>
          <cell r="F31">
            <v>781</v>
          </cell>
          <cell r="G31">
            <v>828</v>
          </cell>
          <cell r="H31">
            <v>756</v>
          </cell>
          <cell r="I31">
            <v>802</v>
          </cell>
          <cell r="J31">
            <v>843</v>
          </cell>
          <cell r="K31">
            <v>775</v>
          </cell>
          <cell r="L31">
            <v>384</v>
          </cell>
          <cell r="M31">
            <v>577</v>
          </cell>
          <cell r="N31">
            <v>642</v>
          </cell>
          <cell r="O31">
            <v>569</v>
          </cell>
          <cell r="P31">
            <v>492</v>
          </cell>
          <cell r="Q31">
            <v>511</v>
          </cell>
          <cell r="R31">
            <v>486</v>
          </cell>
          <cell r="S31">
            <v>499</v>
          </cell>
          <cell r="T31">
            <v>551</v>
          </cell>
          <cell r="U31">
            <v>489</v>
          </cell>
          <cell r="V31">
            <v>445</v>
          </cell>
        </row>
      </sheetData>
      <sheetData sheetId="31">
        <row r="2">
          <cell r="B2" t="str">
            <v>China</v>
          </cell>
          <cell r="C2">
            <v>1184</v>
          </cell>
          <cell r="D2">
            <v>1501</v>
          </cell>
          <cell r="E2">
            <v>1923</v>
          </cell>
          <cell r="F2">
            <v>2769</v>
          </cell>
          <cell r="G2">
            <v>2848</v>
          </cell>
          <cell r="H2">
            <v>2263</v>
          </cell>
          <cell r="I2">
            <v>1963</v>
          </cell>
          <cell r="J2">
            <v>1644</v>
          </cell>
          <cell r="K2">
            <v>1489</v>
          </cell>
          <cell r="L2">
            <v>1666</v>
          </cell>
          <cell r="M2">
            <v>1965</v>
          </cell>
          <cell r="N2">
            <v>1812</v>
          </cell>
          <cell r="O2">
            <v>1531</v>
          </cell>
          <cell r="P2">
            <v>1723</v>
          </cell>
          <cell r="Q2">
            <v>1835</v>
          </cell>
          <cell r="R2">
            <v>1593</v>
          </cell>
          <cell r="S2">
            <v>1699</v>
          </cell>
          <cell r="T2">
            <v>1789</v>
          </cell>
          <cell r="U2">
            <v>1612</v>
          </cell>
          <cell r="V2">
            <v>1617</v>
          </cell>
        </row>
        <row r="3">
          <cell r="B3" t="str">
            <v>India</v>
          </cell>
          <cell r="C3">
            <v>97</v>
          </cell>
          <cell r="D3">
            <v>95</v>
          </cell>
          <cell r="E3">
            <v>139</v>
          </cell>
          <cell r="F3">
            <v>103</v>
          </cell>
          <cell r="G3">
            <v>0</v>
          </cell>
          <cell r="H3">
            <v>570</v>
          </cell>
          <cell r="I3">
            <v>0</v>
          </cell>
          <cell r="J3">
            <v>730</v>
          </cell>
          <cell r="K3">
            <v>714</v>
          </cell>
          <cell r="L3">
            <v>668</v>
          </cell>
          <cell r="M3">
            <v>1008</v>
          </cell>
          <cell r="N3">
            <v>904</v>
          </cell>
          <cell r="O3">
            <v>963</v>
          </cell>
          <cell r="P3">
            <v>881</v>
          </cell>
          <cell r="Q3">
            <v>1626</v>
          </cell>
          <cell r="R3">
            <v>2015</v>
          </cell>
          <cell r="S3">
            <v>1423</v>
          </cell>
          <cell r="T3">
            <v>1062</v>
          </cell>
          <cell r="U3">
            <v>1198</v>
          </cell>
          <cell r="V3">
            <v>1112</v>
          </cell>
        </row>
        <row r="4">
          <cell r="B4" t="str">
            <v>Japan</v>
          </cell>
          <cell r="C4">
            <v>327</v>
          </cell>
          <cell r="D4">
            <v>321</v>
          </cell>
          <cell r="E4">
            <v>227</v>
          </cell>
          <cell r="F4">
            <v>365</v>
          </cell>
          <cell r="G4">
            <v>506</v>
          </cell>
          <cell r="H4">
            <v>781</v>
          </cell>
          <cell r="I4">
            <v>757</v>
          </cell>
          <cell r="J4">
            <v>656</v>
          </cell>
          <cell r="K4">
            <v>639</v>
          </cell>
          <cell r="L4">
            <v>587</v>
          </cell>
          <cell r="M4">
            <v>742</v>
          </cell>
          <cell r="N4">
            <v>909</v>
          </cell>
          <cell r="O4">
            <v>979</v>
          </cell>
          <cell r="P4">
            <v>963</v>
          </cell>
          <cell r="Q4">
            <v>1154</v>
          </cell>
          <cell r="R4">
            <v>970</v>
          </cell>
          <cell r="S4">
            <v>988</v>
          </cell>
          <cell r="T4">
            <v>1002</v>
          </cell>
          <cell r="U4">
            <v>1016</v>
          </cell>
          <cell r="V4">
            <v>1111</v>
          </cell>
        </row>
        <row r="5">
          <cell r="B5" t="str">
            <v>United States</v>
          </cell>
          <cell r="C5">
            <v>9866</v>
          </cell>
          <cell r="D5">
            <v>8419</v>
          </cell>
          <cell r="E5">
            <v>8370</v>
          </cell>
          <cell r="F5">
            <v>6605</v>
          </cell>
          <cell r="G5">
            <v>9040</v>
          </cell>
          <cell r="H5">
            <v>7832</v>
          </cell>
          <cell r="I5">
            <v>9719</v>
          </cell>
          <cell r="J5">
            <v>6455</v>
          </cell>
          <cell r="K5">
            <v>4631</v>
          </cell>
          <cell r="L5">
            <v>3195</v>
          </cell>
          <cell r="M5">
            <v>4569</v>
          </cell>
          <cell r="N5">
            <v>4568</v>
          </cell>
          <cell r="O5">
            <v>4979</v>
          </cell>
          <cell r="P5">
            <v>5418</v>
          </cell>
          <cell r="Q5">
            <v>7147</v>
          </cell>
          <cell r="R5">
            <v>7567</v>
          </cell>
          <cell r="S5">
            <v>7238</v>
          </cell>
          <cell r="T5">
            <v>6864</v>
          </cell>
          <cell r="U5">
            <v>5370</v>
          </cell>
          <cell r="V5">
            <v>4694</v>
          </cell>
        </row>
        <row r="6">
          <cell r="B6" t="str">
            <v>Russia</v>
          </cell>
          <cell r="C6">
            <v>883</v>
          </cell>
          <cell r="D6">
            <v>720</v>
          </cell>
          <cell r="E6">
            <v>450</v>
          </cell>
          <cell r="F6">
            <v>629</v>
          </cell>
          <cell r="G6">
            <v>1176</v>
          </cell>
          <cell r="H6">
            <v>1279</v>
          </cell>
          <cell r="I6">
            <v>1509</v>
          </cell>
          <cell r="J6">
            <v>2392</v>
          </cell>
          <cell r="K6">
            <v>1599</v>
          </cell>
          <cell r="L6">
            <v>837</v>
          </cell>
          <cell r="M6">
            <v>1365</v>
          </cell>
          <cell r="N6">
            <v>2094</v>
          </cell>
          <cell r="O6">
            <v>2611</v>
          </cell>
          <cell r="P6">
            <v>2768</v>
          </cell>
          <cell r="Q6">
            <v>2270</v>
          </cell>
          <cell r="R6">
            <v>1232</v>
          </cell>
          <cell r="S6">
            <v>1081</v>
          </cell>
          <cell r="T6">
            <v>1700</v>
          </cell>
          <cell r="U6">
            <v>1763</v>
          </cell>
          <cell r="V6">
            <v>1573</v>
          </cell>
        </row>
        <row r="7">
          <cell r="B7" t="str">
            <v>South Korea</v>
          </cell>
          <cell r="C7">
            <v>1420</v>
          </cell>
          <cell r="D7">
            <v>1381</v>
          </cell>
          <cell r="E7">
            <v>2450</v>
          </cell>
          <cell r="F7">
            <v>3104</v>
          </cell>
          <cell r="G7">
            <v>2911</v>
          </cell>
          <cell r="H7">
            <v>3381</v>
          </cell>
          <cell r="I7">
            <v>4592</v>
          </cell>
          <cell r="J7">
            <v>5424</v>
          </cell>
          <cell r="K7">
            <v>5472</v>
          </cell>
          <cell r="L7">
            <v>2962</v>
          </cell>
          <cell r="M7">
            <v>4310</v>
          </cell>
          <cell r="N7">
            <v>4492</v>
          </cell>
          <cell r="O7">
            <v>4685</v>
          </cell>
          <cell r="P7">
            <v>4854</v>
          </cell>
          <cell r="Q7">
            <v>5489</v>
          </cell>
          <cell r="R7">
            <v>6042</v>
          </cell>
          <cell r="S7">
            <v>6170</v>
          </cell>
          <cell r="T7">
            <v>5230</v>
          </cell>
          <cell r="U7">
            <v>3592</v>
          </cell>
          <cell r="V7">
            <v>4070</v>
          </cell>
        </row>
        <row r="8">
          <cell r="B8" t="str">
            <v>Germany</v>
          </cell>
          <cell r="C8">
            <v>6483</v>
          </cell>
          <cell r="D8">
            <v>6059</v>
          </cell>
          <cell r="E8">
            <v>5614</v>
          </cell>
          <cell r="F8">
            <v>5783</v>
          </cell>
          <cell r="G8">
            <v>5798</v>
          </cell>
          <cell r="H8">
            <v>5915</v>
          </cell>
          <cell r="I8">
            <v>6962</v>
          </cell>
          <cell r="J8">
            <v>7371</v>
          </cell>
          <cell r="K8">
            <v>7366</v>
          </cell>
          <cell r="L8">
            <v>5018</v>
          </cell>
          <cell r="M8">
            <v>6467</v>
          </cell>
          <cell r="N8">
            <v>6915</v>
          </cell>
          <cell r="O8">
            <v>6265</v>
          </cell>
          <cell r="P8">
            <v>6088</v>
          </cell>
          <cell r="Q8">
            <v>6896</v>
          </cell>
          <cell r="R8">
            <v>6941</v>
          </cell>
          <cell r="S8">
            <v>7435</v>
          </cell>
          <cell r="T8">
            <v>7454</v>
          </cell>
          <cell r="U8">
            <v>7600</v>
          </cell>
          <cell r="V8">
            <v>6492</v>
          </cell>
        </row>
        <row r="9">
          <cell r="B9" t="str">
            <v>Türkiye</v>
          </cell>
          <cell r="C9">
            <v>575</v>
          </cell>
          <cell r="D9">
            <v>321</v>
          </cell>
          <cell r="E9">
            <v>541</v>
          </cell>
          <cell r="F9">
            <v>653</v>
          </cell>
          <cell r="G9">
            <v>867</v>
          </cell>
          <cell r="H9">
            <v>917</v>
          </cell>
          <cell r="I9">
            <v>1006</v>
          </cell>
          <cell r="J9">
            <v>298</v>
          </cell>
          <cell r="K9">
            <v>984</v>
          </cell>
          <cell r="L9">
            <v>766</v>
          </cell>
          <cell r="M9">
            <v>1184</v>
          </cell>
          <cell r="N9">
            <v>1347</v>
          </cell>
          <cell r="O9">
            <v>1301</v>
          </cell>
          <cell r="P9">
            <v>1456</v>
          </cell>
          <cell r="Q9">
            <v>1443</v>
          </cell>
          <cell r="R9">
            <v>1558</v>
          </cell>
          <cell r="S9">
            <v>1662</v>
          </cell>
          <cell r="T9">
            <v>1440</v>
          </cell>
          <cell r="U9">
            <v>1298</v>
          </cell>
          <cell r="V9">
            <v>1076</v>
          </cell>
        </row>
        <row r="10">
          <cell r="B10" t="str">
            <v>Brazil</v>
          </cell>
          <cell r="C10">
            <v>245</v>
          </cell>
          <cell r="D10">
            <v>295</v>
          </cell>
          <cell r="E10">
            <v>175</v>
          </cell>
          <cell r="F10">
            <v>163</v>
          </cell>
          <cell r="G10">
            <v>237</v>
          </cell>
          <cell r="H10">
            <v>308</v>
          </cell>
          <cell r="I10">
            <v>430</v>
          </cell>
          <cell r="J10">
            <v>321</v>
          </cell>
          <cell r="K10">
            <v>480</v>
          </cell>
          <cell r="L10">
            <v>568</v>
          </cell>
          <cell r="M10">
            <v>1440</v>
          </cell>
          <cell r="N10">
            <v>1046</v>
          </cell>
          <cell r="O10">
            <v>1298</v>
          </cell>
          <cell r="P10">
            <v>1329</v>
          </cell>
          <cell r="Q10">
            <v>1358</v>
          </cell>
          <cell r="R10">
            <v>1072</v>
          </cell>
          <cell r="S10">
            <v>580</v>
          </cell>
          <cell r="T10">
            <v>550</v>
          </cell>
          <cell r="U10">
            <v>553</v>
          </cell>
          <cell r="V10">
            <v>599</v>
          </cell>
        </row>
        <row r="11">
          <cell r="B11" t="str">
            <v>Iran</v>
          </cell>
          <cell r="C11">
            <v>1035</v>
          </cell>
          <cell r="D11">
            <v>1434</v>
          </cell>
          <cell r="E11">
            <v>1351</v>
          </cell>
          <cell r="F11">
            <v>2472</v>
          </cell>
          <cell r="G11">
            <v>1880</v>
          </cell>
          <cell r="H11">
            <v>1734</v>
          </cell>
          <cell r="I11">
            <v>1378</v>
          </cell>
          <cell r="J11">
            <v>1301</v>
          </cell>
          <cell r="K11">
            <v>1725</v>
          </cell>
          <cell r="L11">
            <v>2117</v>
          </cell>
          <cell r="M11">
            <v>1875</v>
          </cell>
          <cell r="N11">
            <v>1633</v>
          </cell>
          <cell r="O11">
            <v>650</v>
          </cell>
          <cell r="P11">
            <v>679</v>
          </cell>
          <cell r="Q11">
            <v>829</v>
          </cell>
          <cell r="R11">
            <v>592</v>
          </cell>
          <cell r="S11">
            <v>551</v>
          </cell>
          <cell r="T11">
            <v>452</v>
          </cell>
          <cell r="U11">
            <v>193</v>
          </cell>
          <cell r="V11">
            <v>58</v>
          </cell>
        </row>
        <row r="12">
          <cell r="B12" t="str">
            <v>Italy</v>
          </cell>
          <cell r="C12">
            <v>2407</v>
          </cell>
          <cell r="D12">
            <v>2426</v>
          </cell>
          <cell r="E12">
            <v>2529</v>
          </cell>
          <cell r="F12">
            <v>2937</v>
          </cell>
          <cell r="G12">
            <v>3278</v>
          </cell>
          <cell r="H12">
            <v>3112</v>
          </cell>
          <cell r="I12">
            <v>3685</v>
          </cell>
          <cell r="J12">
            <v>4204</v>
          </cell>
          <cell r="K12">
            <v>3240</v>
          </cell>
          <cell r="L12">
            <v>1887</v>
          </cell>
          <cell r="M12">
            <v>2540</v>
          </cell>
          <cell r="N12">
            <v>2791</v>
          </cell>
          <cell r="O12">
            <v>2124</v>
          </cell>
          <cell r="P12">
            <v>2187</v>
          </cell>
          <cell r="Q12">
            <v>2381</v>
          </cell>
          <cell r="R12">
            <v>2717</v>
          </cell>
          <cell r="S12">
            <v>2679</v>
          </cell>
          <cell r="T12">
            <v>2898</v>
          </cell>
          <cell r="U12">
            <v>3274</v>
          </cell>
          <cell r="V12">
            <v>2598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171</v>
          </cell>
          <cell r="G13">
            <v>0</v>
          </cell>
          <cell r="H13">
            <v>217</v>
          </cell>
          <cell r="I13">
            <v>358</v>
          </cell>
          <cell r="J13">
            <v>428</v>
          </cell>
          <cell r="K13">
            <v>491</v>
          </cell>
          <cell r="L13">
            <v>218</v>
          </cell>
          <cell r="M13">
            <v>402</v>
          </cell>
          <cell r="N13">
            <v>447</v>
          </cell>
          <cell r="O13">
            <v>417</v>
          </cell>
          <cell r="P13">
            <v>371</v>
          </cell>
          <cell r="Q13">
            <v>284</v>
          </cell>
          <cell r="R13">
            <v>207</v>
          </cell>
          <cell r="S13">
            <v>312</v>
          </cell>
          <cell r="T13">
            <v>480</v>
          </cell>
          <cell r="U13">
            <v>590</v>
          </cell>
          <cell r="V13">
            <v>521</v>
          </cell>
        </row>
        <row r="14">
          <cell r="B14" t="str">
            <v>Mexico</v>
          </cell>
          <cell r="C14">
            <v>1476</v>
          </cell>
          <cell r="D14">
            <v>1314</v>
          </cell>
          <cell r="E14">
            <v>1288</v>
          </cell>
          <cell r="F14">
            <v>1300</v>
          </cell>
          <cell r="G14">
            <v>1587</v>
          </cell>
          <cell r="H14">
            <v>1288</v>
          </cell>
          <cell r="I14">
            <v>1672</v>
          </cell>
          <cell r="J14">
            <v>1498</v>
          </cell>
          <cell r="K14">
            <v>1275</v>
          </cell>
          <cell r="L14">
            <v>851</v>
          </cell>
          <cell r="M14">
            <v>1152</v>
          </cell>
          <cell r="N14">
            <v>1465</v>
          </cell>
          <cell r="O14">
            <v>1647</v>
          </cell>
          <cell r="P14">
            <v>1524</v>
          </cell>
          <cell r="Q14">
            <v>1572</v>
          </cell>
          <cell r="R14">
            <v>1815</v>
          </cell>
          <cell r="S14">
            <v>1615</v>
          </cell>
          <cell r="T14">
            <v>1803</v>
          </cell>
          <cell r="U14">
            <v>1509</v>
          </cell>
          <cell r="V14">
            <v>1431</v>
          </cell>
        </row>
        <row r="15">
          <cell r="B15" t="str">
            <v>Vietnam</v>
          </cell>
          <cell r="C15">
            <v>178</v>
          </cell>
          <cell r="D15">
            <v>209</v>
          </cell>
          <cell r="E15">
            <v>233</v>
          </cell>
          <cell r="F15">
            <v>0</v>
          </cell>
          <cell r="G15">
            <v>315</v>
          </cell>
          <cell r="H15">
            <v>171</v>
          </cell>
          <cell r="I15">
            <v>317</v>
          </cell>
          <cell r="J15">
            <v>0</v>
          </cell>
          <cell r="K15">
            <v>3861</v>
          </cell>
          <cell r="L15">
            <v>1234</v>
          </cell>
          <cell r="M15">
            <v>1248</v>
          </cell>
          <cell r="N15">
            <v>1142</v>
          </cell>
          <cell r="O15">
            <v>1271</v>
          </cell>
          <cell r="P15">
            <v>1733</v>
          </cell>
          <cell r="Q15">
            <v>2485</v>
          </cell>
          <cell r="R15">
            <v>4130</v>
          </cell>
          <cell r="S15">
            <v>3798</v>
          </cell>
          <cell r="T15">
            <v>1858</v>
          </cell>
          <cell r="U15">
            <v>1718</v>
          </cell>
          <cell r="V15">
            <v>1956</v>
          </cell>
        </row>
        <row r="16">
          <cell r="B16" t="str">
            <v>France</v>
          </cell>
          <cell r="C16">
            <v>4371</v>
          </cell>
          <cell r="D16">
            <v>3965</v>
          </cell>
          <cell r="E16">
            <v>3761</v>
          </cell>
          <cell r="F16">
            <v>3554</v>
          </cell>
          <cell r="G16">
            <v>3893</v>
          </cell>
          <cell r="H16">
            <v>3502</v>
          </cell>
          <cell r="I16">
            <v>3973</v>
          </cell>
          <cell r="J16">
            <v>4202</v>
          </cell>
          <cell r="K16">
            <v>4119</v>
          </cell>
          <cell r="L16">
            <v>2790</v>
          </cell>
          <cell r="M16">
            <v>3193</v>
          </cell>
          <cell r="N16">
            <v>3272</v>
          </cell>
          <cell r="O16">
            <v>3028</v>
          </cell>
          <cell r="P16">
            <v>2964</v>
          </cell>
          <cell r="Q16">
            <v>2973</v>
          </cell>
          <cell r="R16">
            <v>2876</v>
          </cell>
          <cell r="S16">
            <v>3086</v>
          </cell>
          <cell r="T16">
            <v>3344</v>
          </cell>
          <cell r="U16">
            <v>3455</v>
          </cell>
          <cell r="V16">
            <v>3403</v>
          </cell>
        </row>
        <row r="17">
          <cell r="B17" t="str">
            <v>Spain</v>
          </cell>
          <cell r="C17">
            <v>2213</v>
          </cell>
          <cell r="D17">
            <v>2175</v>
          </cell>
          <cell r="E17">
            <v>2232</v>
          </cell>
          <cell r="F17">
            <v>2343</v>
          </cell>
          <cell r="G17">
            <v>2475</v>
          </cell>
          <cell r="H17">
            <v>2778</v>
          </cell>
          <cell r="I17">
            <v>3751</v>
          </cell>
          <cell r="J17">
            <v>3892</v>
          </cell>
          <cell r="K17">
            <v>2065</v>
          </cell>
          <cell r="L17">
            <v>1301</v>
          </cell>
          <cell r="M17">
            <v>1212</v>
          </cell>
          <cell r="N17">
            <v>1221</v>
          </cell>
          <cell r="O17">
            <v>959</v>
          </cell>
          <cell r="P17">
            <v>953</v>
          </cell>
          <cell r="Q17">
            <v>1055</v>
          </cell>
          <cell r="R17">
            <v>1143</v>
          </cell>
          <cell r="S17">
            <v>1174</v>
          </cell>
          <cell r="T17">
            <v>1308</v>
          </cell>
          <cell r="U17">
            <v>1583</v>
          </cell>
          <cell r="V17">
            <v>1439</v>
          </cell>
        </row>
        <row r="18">
          <cell r="B18" t="str">
            <v>Canada</v>
          </cell>
          <cell r="C18">
            <v>2798</v>
          </cell>
          <cell r="D18">
            <v>2185</v>
          </cell>
          <cell r="E18">
            <v>2362</v>
          </cell>
          <cell r="F18">
            <v>2196</v>
          </cell>
          <cell r="G18">
            <v>2765</v>
          </cell>
          <cell r="H18">
            <v>2818</v>
          </cell>
          <cell r="I18">
            <v>3163</v>
          </cell>
          <cell r="J18">
            <v>2545</v>
          </cell>
          <cell r="K18">
            <v>2273</v>
          </cell>
          <cell r="L18">
            <v>1791</v>
          </cell>
          <cell r="M18">
            <v>2605</v>
          </cell>
          <cell r="N18">
            <v>2660</v>
          </cell>
          <cell r="O18">
            <v>3074</v>
          </cell>
          <cell r="P18">
            <v>2672</v>
          </cell>
          <cell r="Q18">
            <v>3021</v>
          </cell>
          <cell r="R18">
            <v>2539</v>
          </cell>
          <cell r="S18">
            <v>2589</v>
          </cell>
          <cell r="T18">
            <v>2758</v>
          </cell>
          <cell r="U18">
            <v>2824</v>
          </cell>
          <cell r="V18">
            <v>2334</v>
          </cell>
        </row>
        <row r="19">
          <cell r="B19" t="str">
            <v>Indonesia</v>
          </cell>
          <cell r="C19">
            <v>362</v>
          </cell>
          <cell r="D19">
            <v>325</v>
          </cell>
          <cell r="E19">
            <v>370</v>
          </cell>
          <cell r="F19">
            <v>0</v>
          </cell>
          <cell r="G19">
            <v>568</v>
          </cell>
          <cell r="H19">
            <v>782</v>
          </cell>
          <cell r="I19">
            <v>640</v>
          </cell>
          <cell r="J19">
            <v>848</v>
          </cell>
          <cell r="K19">
            <v>1195</v>
          </cell>
          <cell r="L19">
            <v>763</v>
          </cell>
          <cell r="M19">
            <v>1128</v>
          </cell>
          <cell r="N19">
            <v>1251</v>
          </cell>
          <cell r="O19">
            <v>1824</v>
          </cell>
          <cell r="P19">
            <v>2099</v>
          </cell>
          <cell r="Q19">
            <v>1907</v>
          </cell>
          <cell r="R19">
            <v>1775</v>
          </cell>
          <cell r="S19">
            <v>1798</v>
          </cell>
          <cell r="T19">
            <v>1564</v>
          </cell>
          <cell r="U19">
            <v>1839</v>
          </cell>
          <cell r="V19">
            <v>1837</v>
          </cell>
        </row>
        <row r="20">
          <cell r="B20" t="str">
            <v>Poland</v>
          </cell>
          <cell r="C20">
            <v>493</v>
          </cell>
          <cell r="D20">
            <v>664</v>
          </cell>
          <cell r="E20">
            <v>711</v>
          </cell>
          <cell r="F20">
            <v>642</v>
          </cell>
          <cell r="G20">
            <v>691</v>
          </cell>
          <cell r="H20">
            <v>1073</v>
          </cell>
          <cell r="I20">
            <v>1414</v>
          </cell>
          <cell r="J20">
            <v>2071</v>
          </cell>
          <cell r="K20">
            <v>1827</v>
          </cell>
          <cell r="L20">
            <v>982</v>
          </cell>
          <cell r="M20">
            <v>1311</v>
          </cell>
          <cell r="N20">
            <v>1554</v>
          </cell>
          <cell r="O20">
            <v>1493</v>
          </cell>
          <cell r="P20">
            <v>1674</v>
          </cell>
          <cell r="Q20">
            <v>2183</v>
          </cell>
          <cell r="R20">
            <v>2129</v>
          </cell>
          <cell r="S20">
            <v>2148</v>
          </cell>
          <cell r="T20">
            <v>2384</v>
          </cell>
          <cell r="U20">
            <v>2844</v>
          </cell>
          <cell r="V20">
            <v>2476</v>
          </cell>
        </row>
        <row r="21">
          <cell r="B21" t="str">
            <v>Egypt</v>
          </cell>
          <cell r="C21">
            <v>220</v>
          </cell>
          <cell r="D21">
            <v>82</v>
          </cell>
          <cell r="E21">
            <v>117</v>
          </cell>
          <cell r="F21">
            <v>113</v>
          </cell>
          <cell r="G21">
            <v>105</v>
          </cell>
          <cell r="H21">
            <v>159</v>
          </cell>
          <cell r="I21">
            <v>181</v>
          </cell>
          <cell r="J21">
            <v>170</v>
          </cell>
          <cell r="K21">
            <v>330</v>
          </cell>
          <cell r="L21">
            <v>3089</v>
          </cell>
          <cell r="M21">
            <v>1015</v>
          </cell>
          <cell r="N21">
            <v>584</v>
          </cell>
          <cell r="O21">
            <v>784</v>
          </cell>
          <cell r="P21">
            <v>446</v>
          </cell>
          <cell r="Q21">
            <v>1533</v>
          </cell>
          <cell r="R21">
            <v>2538</v>
          </cell>
          <cell r="S21">
            <v>2761</v>
          </cell>
          <cell r="T21">
            <v>552</v>
          </cell>
          <cell r="U21">
            <v>35</v>
          </cell>
          <cell r="V21">
            <v>31</v>
          </cell>
        </row>
        <row r="22">
          <cell r="B22" t="str">
            <v>Saudi Arabia</v>
          </cell>
          <cell r="C22">
            <v>343</v>
          </cell>
          <cell r="D22">
            <v>320</v>
          </cell>
          <cell r="E22">
            <v>471</v>
          </cell>
          <cell r="F22">
            <v>473</v>
          </cell>
          <cell r="G22">
            <v>634</v>
          </cell>
          <cell r="H22">
            <v>528</v>
          </cell>
          <cell r="I22">
            <v>716</v>
          </cell>
          <cell r="J22">
            <v>1140</v>
          </cell>
          <cell r="K22">
            <v>1487</v>
          </cell>
          <cell r="L22">
            <v>1116</v>
          </cell>
          <cell r="M22">
            <v>1376</v>
          </cell>
          <cell r="N22">
            <v>1553</v>
          </cell>
          <cell r="O22">
            <v>2147</v>
          </cell>
          <cell r="P22">
            <v>1604</v>
          </cell>
          <cell r="Q22">
            <v>1531</v>
          </cell>
          <cell r="R22">
            <v>2092</v>
          </cell>
          <cell r="S22">
            <v>2422</v>
          </cell>
          <cell r="T22">
            <v>1132</v>
          </cell>
          <cell r="U22">
            <v>748</v>
          </cell>
          <cell r="V22">
            <v>1781</v>
          </cell>
        </row>
        <row r="23">
          <cell r="B23" t="str">
            <v>Austria</v>
          </cell>
          <cell r="C23">
            <v>865</v>
          </cell>
          <cell r="D23">
            <v>957</v>
          </cell>
          <cell r="E23">
            <v>877</v>
          </cell>
          <cell r="F23">
            <v>987</v>
          </cell>
          <cell r="G23">
            <v>1113</v>
          </cell>
          <cell r="H23">
            <v>1094</v>
          </cell>
          <cell r="I23">
            <v>1303</v>
          </cell>
          <cell r="J23">
            <v>1355</v>
          </cell>
          <cell r="K23">
            <v>1450</v>
          </cell>
          <cell r="L23">
            <v>1009</v>
          </cell>
          <cell r="M23">
            <v>993</v>
          </cell>
          <cell r="N23">
            <v>1164</v>
          </cell>
          <cell r="O23">
            <v>1248</v>
          </cell>
          <cell r="P23">
            <v>1043</v>
          </cell>
          <cell r="Q23">
            <v>1243</v>
          </cell>
          <cell r="R23">
            <v>1252</v>
          </cell>
          <cell r="S23">
            <v>1312</v>
          </cell>
          <cell r="T23">
            <v>1395</v>
          </cell>
          <cell r="U23">
            <v>1594</v>
          </cell>
          <cell r="V23">
            <v>1520</v>
          </cell>
        </row>
        <row r="24">
          <cell r="B24" t="str">
            <v>Belgium</v>
          </cell>
          <cell r="C24">
            <v>2274.8966876971608</v>
          </cell>
          <cell r="D24">
            <v>2100.9392744479496</v>
          </cell>
          <cell r="E24">
            <v>2054.3115141955836</v>
          </cell>
          <cell r="F24">
            <v>2020.23738170347</v>
          </cell>
          <cell r="G24">
            <v>2477.5481072555203</v>
          </cell>
          <cell r="H24">
            <v>2274</v>
          </cell>
          <cell r="I24">
            <v>2322</v>
          </cell>
          <cell r="J24">
            <v>2978</v>
          </cell>
          <cell r="K24">
            <v>2815</v>
          </cell>
          <cell r="L24">
            <v>1679</v>
          </cell>
          <cell r="M24">
            <v>1792</v>
          </cell>
          <cell r="N24">
            <v>2034</v>
          </cell>
          <cell r="O24">
            <v>1579</v>
          </cell>
          <cell r="P24">
            <v>1435</v>
          </cell>
          <cell r="Q24">
            <v>1576</v>
          </cell>
          <cell r="R24">
            <v>1534</v>
          </cell>
          <cell r="S24">
            <v>1790</v>
          </cell>
          <cell r="T24">
            <v>1833</v>
          </cell>
          <cell r="U24">
            <v>2287</v>
          </cell>
          <cell r="V24">
            <v>1921</v>
          </cell>
        </row>
        <row r="25">
          <cell r="B25" t="str">
            <v>United Kingdom</v>
          </cell>
          <cell r="C25">
            <v>2101</v>
          </cell>
          <cell r="D25">
            <v>2069</v>
          </cell>
          <cell r="E25">
            <v>2165</v>
          </cell>
          <cell r="F25">
            <v>2357</v>
          </cell>
          <cell r="G25">
            <v>2245</v>
          </cell>
          <cell r="H25">
            <v>2080</v>
          </cell>
          <cell r="I25">
            <v>2273</v>
          </cell>
          <cell r="J25">
            <v>2563</v>
          </cell>
          <cell r="K25">
            <v>2239</v>
          </cell>
          <cell r="L25">
            <v>1058</v>
          </cell>
          <cell r="M25">
            <v>1527</v>
          </cell>
          <cell r="N25">
            <v>1696</v>
          </cell>
          <cell r="O25">
            <v>1772</v>
          </cell>
          <cell r="P25">
            <v>1895</v>
          </cell>
          <cell r="Q25">
            <v>2313</v>
          </cell>
          <cell r="R25">
            <v>2189</v>
          </cell>
          <cell r="S25">
            <v>2055</v>
          </cell>
          <cell r="T25">
            <v>2132</v>
          </cell>
          <cell r="U25">
            <v>2216</v>
          </cell>
          <cell r="V25">
            <v>2106</v>
          </cell>
        </row>
        <row r="26">
          <cell r="B26" t="str">
            <v>Netherlands</v>
          </cell>
          <cell r="C26">
            <v>2297</v>
          </cell>
          <cell r="D26">
            <v>2367</v>
          </cell>
          <cell r="E26">
            <v>2173</v>
          </cell>
          <cell r="F26">
            <v>2158</v>
          </cell>
          <cell r="G26">
            <v>2501</v>
          </cell>
          <cell r="H26">
            <v>2552</v>
          </cell>
          <cell r="I26">
            <v>2957</v>
          </cell>
          <cell r="J26">
            <v>2996</v>
          </cell>
          <cell r="K26">
            <v>2875</v>
          </cell>
          <cell r="L26">
            <v>2039</v>
          </cell>
          <cell r="M26">
            <v>2505</v>
          </cell>
          <cell r="N26">
            <v>2946</v>
          </cell>
          <cell r="O26">
            <v>2594</v>
          </cell>
          <cell r="P26">
            <v>2024</v>
          </cell>
          <cell r="Q26">
            <v>2271</v>
          </cell>
          <cell r="R26">
            <v>2096</v>
          </cell>
          <cell r="S26">
            <v>3047</v>
          </cell>
          <cell r="T26">
            <v>3232</v>
          </cell>
          <cell r="U26">
            <v>3925</v>
          </cell>
          <cell r="V26">
            <v>3570</v>
          </cell>
        </row>
        <row r="27">
          <cell r="B27" t="str">
            <v>Australia</v>
          </cell>
          <cell r="C27">
            <v>307</v>
          </cell>
          <cell r="D27">
            <v>328</v>
          </cell>
          <cell r="E27">
            <v>435</v>
          </cell>
          <cell r="F27">
            <v>479</v>
          </cell>
          <cell r="G27">
            <v>642</v>
          </cell>
          <cell r="H27">
            <v>747</v>
          </cell>
          <cell r="I27">
            <v>735</v>
          </cell>
          <cell r="J27">
            <v>848</v>
          </cell>
          <cell r="K27">
            <v>877</v>
          </cell>
          <cell r="L27">
            <v>624</v>
          </cell>
          <cell r="M27">
            <v>856</v>
          </cell>
          <cell r="N27">
            <v>833</v>
          </cell>
          <cell r="O27">
            <v>848</v>
          </cell>
          <cell r="P27">
            <v>730</v>
          </cell>
          <cell r="Q27">
            <v>855</v>
          </cell>
          <cell r="R27">
            <v>806</v>
          </cell>
          <cell r="S27">
            <v>914</v>
          </cell>
          <cell r="T27">
            <v>1126</v>
          </cell>
          <cell r="U27">
            <v>1077</v>
          </cell>
          <cell r="V27">
            <v>785</v>
          </cell>
        </row>
        <row r="28">
          <cell r="B28" t="str">
            <v>South Africa</v>
          </cell>
          <cell r="C28">
            <v>66</v>
          </cell>
          <cell r="D28">
            <v>53</v>
          </cell>
          <cell r="E28">
            <v>57</v>
          </cell>
          <cell r="F28">
            <v>60</v>
          </cell>
          <cell r="G28">
            <v>73</v>
          </cell>
          <cell r="H28">
            <v>109</v>
          </cell>
          <cell r="I28">
            <v>175</v>
          </cell>
          <cell r="J28">
            <v>140</v>
          </cell>
          <cell r="K28">
            <v>150</v>
          </cell>
          <cell r="L28">
            <v>106</v>
          </cell>
          <cell r="M28">
            <v>190</v>
          </cell>
          <cell r="N28">
            <v>414</v>
          </cell>
          <cell r="O28">
            <v>281</v>
          </cell>
          <cell r="P28">
            <v>335</v>
          </cell>
          <cell r="Q28">
            <v>265</v>
          </cell>
          <cell r="R28">
            <v>349</v>
          </cell>
          <cell r="S28">
            <v>330</v>
          </cell>
          <cell r="T28">
            <v>236</v>
          </cell>
          <cell r="U28">
            <v>185</v>
          </cell>
          <cell r="V28">
            <v>172</v>
          </cell>
        </row>
        <row r="29">
          <cell r="B29" t="str">
            <v>Malaysia</v>
          </cell>
          <cell r="C29">
            <v>605</v>
          </cell>
          <cell r="D29">
            <v>951</v>
          </cell>
          <cell r="E29">
            <v>1344</v>
          </cell>
          <cell r="F29">
            <v>0</v>
          </cell>
          <cell r="G29">
            <v>864</v>
          </cell>
          <cell r="H29">
            <v>679</v>
          </cell>
          <cell r="I29">
            <v>752</v>
          </cell>
          <cell r="J29">
            <v>994</v>
          </cell>
          <cell r="K29">
            <v>985</v>
          </cell>
          <cell r="L29">
            <v>796</v>
          </cell>
          <cell r="M29">
            <v>1154</v>
          </cell>
          <cell r="N29">
            <v>1196</v>
          </cell>
          <cell r="O29">
            <v>1612</v>
          </cell>
          <cell r="P29">
            <v>2114</v>
          </cell>
          <cell r="Q29">
            <v>2958</v>
          </cell>
          <cell r="R29">
            <v>3454</v>
          </cell>
          <cell r="S29">
            <v>3791</v>
          </cell>
          <cell r="T29">
            <v>2065</v>
          </cell>
          <cell r="U29">
            <v>2378</v>
          </cell>
          <cell r="V29">
            <v>1738</v>
          </cell>
        </row>
        <row r="30">
          <cell r="B30" t="str">
            <v>Thailand</v>
          </cell>
          <cell r="C30">
            <v>661</v>
          </cell>
          <cell r="D30">
            <v>642</v>
          </cell>
          <cell r="E30">
            <v>849</v>
          </cell>
          <cell r="F30">
            <v>864</v>
          </cell>
          <cell r="G30">
            <v>933</v>
          </cell>
          <cell r="H30">
            <v>1104</v>
          </cell>
          <cell r="I30">
            <v>1155</v>
          </cell>
          <cell r="J30">
            <v>1358</v>
          </cell>
          <cell r="K30">
            <v>1554</v>
          </cell>
          <cell r="L30">
            <v>965</v>
          </cell>
          <cell r="M30">
            <v>1532</v>
          </cell>
          <cell r="N30">
            <v>1669</v>
          </cell>
          <cell r="O30">
            <v>2109</v>
          </cell>
          <cell r="P30">
            <v>2475</v>
          </cell>
          <cell r="Q30">
            <v>2787</v>
          </cell>
          <cell r="R30">
            <v>2623</v>
          </cell>
          <cell r="S30">
            <v>2899</v>
          </cell>
          <cell r="T30">
            <v>2384</v>
          </cell>
          <cell r="U30">
            <v>2632</v>
          </cell>
          <cell r="V30">
            <v>2652</v>
          </cell>
        </row>
        <row r="31">
          <cell r="B31" t="str">
            <v>Sweden</v>
          </cell>
          <cell r="C31">
            <v>860</v>
          </cell>
          <cell r="D31">
            <v>814</v>
          </cell>
          <cell r="E31">
            <v>829</v>
          </cell>
          <cell r="F31">
            <v>847</v>
          </cell>
          <cell r="G31">
            <v>888</v>
          </cell>
          <cell r="H31">
            <v>885</v>
          </cell>
          <cell r="I31">
            <v>978</v>
          </cell>
          <cell r="J31">
            <v>1051</v>
          </cell>
          <cell r="K31">
            <v>983</v>
          </cell>
          <cell r="L31">
            <v>626</v>
          </cell>
          <cell r="M31">
            <v>836</v>
          </cell>
          <cell r="N31">
            <v>907</v>
          </cell>
          <cell r="O31">
            <v>812</v>
          </cell>
          <cell r="P31">
            <v>804</v>
          </cell>
          <cell r="Q31">
            <v>880</v>
          </cell>
          <cell r="R31">
            <v>916</v>
          </cell>
          <cell r="S31">
            <v>909</v>
          </cell>
          <cell r="T31">
            <v>923</v>
          </cell>
          <cell r="U31">
            <v>915</v>
          </cell>
          <cell r="V31">
            <v>922</v>
          </cell>
        </row>
      </sheetData>
      <sheetData sheetId="32">
        <row r="2">
          <cell r="B2" t="str">
            <v>China</v>
          </cell>
          <cell r="C2">
            <v>3472</v>
          </cell>
          <cell r="D2">
            <v>1757</v>
          </cell>
          <cell r="E2">
            <v>1796</v>
          </cell>
          <cell r="F2">
            <v>1822</v>
          </cell>
          <cell r="G2">
            <v>5782</v>
          </cell>
          <cell r="H2">
            <v>8450</v>
          </cell>
          <cell r="I2">
            <v>20377</v>
          </cell>
          <cell r="J2">
            <v>28336</v>
          </cell>
          <cell r="K2">
            <v>28800</v>
          </cell>
          <cell r="L2">
            <v>11843</v>
          </cell>
          <cell r="M2">
            <v>24812</v>
          </cell>
          <cell r="N2">
            <v>26585</v>
          </cell>
          <cell r="O2">
            <v>26966</v>
          </cell>
          <cell r="P2">
            <v>27642</v>
          </cell>
          <cell r="Q2">
            <v>43671</v>
          </cell>
          <cell r="R2">
            <v>48465</v>
          </cell>
          <cell r="S2">
            <v>48127</v>
          </cell>
          <cell r="T2">
            <v>43239</v>
          </cell>
          <cell r="U2">
            <v>40302</v>
          </cell>
          <cell r="V2">
            <v>38444</v>
          </cell>
        </row>
        <row r="3">
          <cell r="B3" t="str">
            <v>India</v>
          </cell>
          <cell r="C3">
            <v>2562</v>
          </cell>
          <cell r="D3">
            <v>2544</v>
          </cell>
          <cell r="E3">
            <v>2781</v>
          </cell>
          <cell r="F3">
            <v>4094</v>
          </cell>
          <cell r="G3">
            <v>4437</v>
          </cell>
          <cell r="H3">
            <v>4056</v>
          </cell>
          <cell r="I3">
            <v>3868</v>
          </cell>
          <cell r="J3">
            <v>3680</v>
          </cell>
          <cell r="K3">
            <v>3430</v>
          </cell>
          <cell r="L3">
            <v>2747</v>
          </cell>
          <cell r="M3">
            <v>3097</v>
          </cell>
          <cell r="N3">
            <v>4985</v>
          </cell>
          <cell r="O3">
            <v>4445</v>
          </cell>
          <cell r="P3">
            <v>6369</v>
          </cell>
          <cell r="Q3">
            <v>5899</v>
          </cell>
          <cell r="R3">
            <v>4373</v>
          </cell>
          <cell r="S3">
            <v>5791</v>
          </cell>
          <cell r="T3">
            <v>9749</v>
          </cell>
          <cell r="U3">
            <v>5513</v>
          </cell>
          <cell r="V3">
            <v>7541</v>
          </cell>
        </row>
        <row r="4">
          <cell r="B4" t="str">
            <v>Japan</v>
          </cell>
          <cell r="C4">
            <v>21215</v>
          </cell>
          <cell r="D4">
            <v>19644</v>
          </cell>
          <cell r="E4">
            <v>23349</v>
          </cell>
          <cell r="F4">
            <v>22864</v>
          </cell>
          <cell r="G4">
            <v>23526</v>
          </cell>
          <cell r="H4">
            <v>20604</v>
          </cell>
          <cell r="I4">
            <v>22573</v>
          </cell>
          <cell r="J4">
            <v>23574</v>
          </cell>
          <cell r="K4">
            <v>24327</v>
          </cell>
          <cell r="L4">
            <v>21804</v>
          </cell>
          <cell r="M4">
            <v>29423</v>
          </cell>
          <cell r="N4">
            <v>27741</v>
          </cell>
          <cell r="O4">
            <v>28136</v>
          </cell>
          <cell r="P4">
            <v>28504</v>
          </cell>
          <cell r="Q4">
            <v>27783</v>
          </cell>
          <cell r="R4">
            <v>28589</v>
          </cell>
          <cell r="S4">
            <v>28812</v>
          </cell>
          <cell r="T4">
            <v>26119</v>
          </cell>
          <cell r="U4">
            <v>25166</v>
          </cell>
          <cell r="V4">
            <v>23696</v>
          </cell>
        </row>
        <row r="5">
          <cell r="B5" t="str">
            <v>United States</v>
          </cell>
          <cell r="C5">
            <v>3571</v>
          </cell>
          <cell r="D5">
            <v>3207</v>
          </cell>
          <cell r="E5">
            <v>3148</v>
          </cell>
          <cell r="F5">
            <v>4811</v>
          </cell>
          <cell r="G5">
            <v>4255</v>
          </cell>
          <cell r="H5">
            <v>5407</v>
          </cell>
          <cell r="I5">
            <v>5212</v>
          </cell>
          <cell r="J5">
            <v>5477</v>
          </cell>
          <cell r="K5">
            <v>6212</v>
          </cell>
          <cell r="L5">
            <v>4998</v>
          </cell>
          <cell r="M5">
            <v>6490</v>
          </cell>
          <cell r="N5">
            <v>6807</v>
          </cell>
          <cell r="O5">
            <v>6734</v>
          </cell>
          <cell r="P5">
            <v>6591</v>
          </cell>
          <cell r="Q5">
            <v>6545</v>
          </cell>
          <cell r="R5">
            <v>6049</v>
          </cell>
          <cell r="S5">
            <v>5868</v>
          </cell>
          <cell r="T5">
            <v>6588</v>
          </cell>
          <cell r="U5">
            <v>5275</v>
          </cell>
          <cell r="V5">
            <v>4782</v>
          </cell>
        </row>
        <row r="6">
          <cell r="B6" t="str">
            <v>Russia</v>
          </cell>
          <cell r="C6">
            <v>10726</v>
          </cell>
          <cell r="D6">
            <v>8836</v>
          </cell>
          <cell r="E6">
            <v>11023</v>
          </cell>
          <cell r="F6">
            <v>10961</v>
          </cell>
          <cell r="G6">
            <v>11100</v>
          </cell>
          <cell r="H6">
            <v>11039</v>
          </cell>
          <cell r="I6">
            <v>10225</v>
          </cell>
          <cell r="J6">
            <v>9344</v>
          </cell>
          <cell r="K6">
            <v>7732</v>
          </cell>
          <cell r="L6">
            <v>9164</v>
          </cell>
          <cell r="M6">
            <v>8170</v>
          </cell>
          <cell r="N6">
            <v>7830</v>
          </cell>
          <cell r="O6">
            <v>7669</v>
          </cell>
          <cell r="P6">
            <v>7017</v>
          </cell>
          <cell r="Q6">
            <v>8341</v>
          </cell>
          <cell r="R6">
            <v>9041</v>
          </cell>
          <cell r="S6">
            <v>9712</v>
          </cell>
          <cell r="T6">
            <v>9378</v>
          </cell>
          <cell r="U6">
            <v>9218</v>
          </cell>
          <cell r="V6">
            <v>7631</v>
          </cell>
        </row>
        <row r="7">
          <cell r="B7" t="str">
            <v>South Korea</v>
          </cell>
          <cell r="C7">
            <v>10002</v>
          </cell>
          <cell r="D7">
            <v>10022</v>
          </cell>
          <cell r="E7">
            <v>9453</v>
          </cell>
          <cell r="F7">
            <v>10826</v>
          </cell>
          <cell r="G7">
            <v>11347</v>
          </cell>
          <cell r="H7">
            <v>11645</v>
          </cell>
          <cell r="I7">
            <v>13263</v>
          </cell>
          <cell r="J7">
            <v>13721</v>
          </cell>
          <cell r="K7">
            <v>14800</v>
          </cell>
          <cell r="L7">
            <v>14945</v>
          </cell>
          <cell r="M7">
            <v>17547</v>
          </cell>
          <cell r="N7">
            <v>20609</v>
          </cell>
          <cell r="O7">
            <v>21625</v>
          </cell>
          <cell r="P7">
            <v>20800</v>
          </cell>
          <cell r="Q7">
            <v>23132</v>
          </cell>
          <cell r="R7">
            <v>24831</v>
          </cell>
          <cell r="S7">
            <v>24430</v>
          </cell>
          <cell r="T7">
            <v>23611</v>
          </cell>
          <cell r="U7">
            <v>23285</v>
          </cell>
          <cell r="V7">
            <v>23999</v>
          </cell>
        </row>
        <row r="8">
          <cell r="B8" t="str">
            <v>Germany</v>
          </cell>
          <cell r="C8">
            <v>12720</v>
          </cell>
          <cell r="D8">
            <v>12429</v>
          </cell>
          <cell r="E8">
            <v>12951</v>
          </cell>
          <cell r="F8">
            <v>12728</v>
          </cell>
          <cell r="G8">
            <v>14402</v>
          </cell>
          <cell r="H8">
            <v>13055</v>
          </cell>
          <cell r="I8">
            <v>14973</v>
          </cell>
          <cell r="J8">
            <v>15125</v>
          </cell>
          <cell r="K8">
            <v>14714</v>
          </cell>
          <cell r="L8">
            <v>10522</v>
          </cell>
          <cell r="M8">
            <v>12880</v>
          </cell>
          <cell r="N8">
            <v>12748</v>
          </cell>
          <cell r="O8">
            <v>13382</v>
          </cell>
          <cell r="P8">
            <v>12650</v>
          </cell>
          <cell r="Q8">
            <v>12993</v>
          </cell>
          <cell r="R8">
            <v>13481</v>
          </cell>
          <cell r="S8">
            <v>13723</v>
          </cell>
          <cell r="T8">
            <v>14695</v>
          </cell>
          <cell r="U8">
            <v>13984</v>
          </cell>
          <cell r="V8">
            <v>13738</v>
          </cell>
        </row>
        <row r="9">
          <cell r="B9" t="str">
            <v>Türkiye</v>
          </cell>
          <cell r="C9">
            <v>761</v>
          </cell>
          <cell r="D9">
            <v>1379</v>
          </cell>
          <cell r="E9">
            <v>524</v>
          </cell>
          <cell r="F9">
            <v>1047</v>
          </cell>
          <cell r="G9">
            <v>1111</v>
          </cell>
          <cell r="H9">
            <v>1185</v>
          </cell>
          <cell r="I9">
            <v>1313</v>
          </cell>
          <cell r="J9">
            <v>134</v>
          </cell>
          <cell r="K9">
            <v>1368</v>
          </cell>
          <cell r="L9">
            <v>1648</v>
          </cell>
          <cell r="M9">
            <v>1520</v>
          </cell>
          <cell r="N9">
            <v>2299</v>
          </cell>
          <cell r="O9">
            <v>1863</v>
          </cell>
          <cell r="P9">
            <v>2379</v>
          </cell>
          <cell r="Q9">
            <v>2501</v>
          </cell>
          <cell r="R9">
            <v>2437</v>
          </cell>
          <cell r="S9">
            <v>3093</v>
          </cell>
          <cell r="T9">
            <v>4293</v>
          </cell>
          <cell r="U9">
            <v>6109</v>
          </cell>
          <cell r="V9">
            <v>5747</v>
          </cell>
        </row>
        <row r="10">
          <cell r="B10" t="str">
            <v>Brazil</v>
          </cell>
          <cell r="C10">
            <v>2156</v>
          </cell>
          <cell r="D10">
            <v>1550</v>
          </cell>
          <cell r="E10">
            <v>2276</v>
          </cell>
          <cell r="F10">
            <v>3408</v>
          </cell>
          <cell r="G10">
            <v>3405</v>
          </cell>
          <cell r="H10">
            <v>3555</v>
          </cell>
          <cell r="I10">
            <v>4088</v>
          </cell>
          <cell r="J10">
            <v>3031</v>
          </cell>
          <cell r="K10">
            <v>1756</v>
          </cell>
          <cell r="L10">
            <v>2406</v>
          </cell>
          <cell r="M10">
            <v>2353</v>
          </cell>
          <cell r="N10">
            <v>2183</v>
          </cell>
          <cell r="O10">
            <v>1960</v>
          </cell>
          <cell r="P10">
            <v>1513</v>
          </cell>
          <cell r="Q10">
            <v>2146</v>
          </cell>
          <cell r="R10">
            <v>3518</v>
          </cell>
          <cell r="S10">
            <v>2982</v>
          </cell>
          <cell r="T10">
            <v>3592</v>
          </cell>
          <cell r="U10">
            <v>2532</v>
          </cell>
          <cell r="V10">
            <v>2188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205</v>
          </cell>
          <cell r="O11">
            <v>225</v>
          </cell>
          <cell r="P11">
            <v>248</v>
          </cell>
          <cell r="Q11">
            <v>695</v>
          </cell>
          <cell r="R11">
            <v>1179</v>
          </cell>
          <cell r="S11">
            <v>1631</v>
          </cell>
          <cell r="T11">
            <v>627</v>
          </cell>
          <cell r="U11">
            <v>995</v>
          </cell>
          <cell r="V11">
            <v>171</v>
          </cell>
        </row>
        <row r="12">
          <cell r="B12" t="str">
            <v>Italy</v>
          </cell>
          <cell r="C12">
            <v>4072</v>
          </cell>
          <cell r="D12">
            <v>3962</v>
          </cell>
          <cell r="E12">
            <v>3848</v>
          </cell>
          <cell r="F12">
            <v>4241</v>
          </cell>
          <cell r="G12">
            <v>5486</v>
          </cell>
          <cell r="H12">
            <v>5939</v>
          </cell>
          <cell r="I12">
            <v>6871</v>
          </cell>
          <cell r="J12">
            <v>7075</v>
          </cell>
          <cell r="K12">
            <v>6720</v>
          </cell>
          <cell r="L12">
            <v>5070</v>
          </cell>
          <cell r="M12">
            <v>6744</v>
          </cell>
          <cell r="N12">
            <v>7664</v>
          </cell>
          <cell r="O12">
            <v>8341</v>
          </cell>
          <cell r="P12">
            <v>7225</v>
          </cell>
          <cell r="Q12">
            <v>7142</v>
          </cell>
          <cell r="R12">
            <v>6698</v>
          </cell>
          <cell r="S12">
            <v>7316</v>
          </cell>
          <cell r="T12">
            <v>7238</v>
          </cell>
          <cell r="U12">
            <v>6905</v>
          </cell>
          <cell r="V12">
            <v>6649</v>
          </cell>
        </row>
        <row r="13">
          <cell r="B13" t="str">
            <v>Ukraine</v>
          </cell>
          <cell r="C13">
            <v>6485</v>
          </cell>
          <cell r="D13">
            <v>7255</v>
          </cell>
          <cell r="E13">
            <v>7814</v>
          </cell>
          <cell r="F13">
            <v>8022</v>
          </cell>
          <cell r="G13">
            <v>9341</v>
          </cell>
          <cell r="H13">
            <v>9571</v>
          </cell>
          <cell r="I13">
            <v>8803</v>
          </cell>
          <cell r="J13">
            <v>9011</v>
          </cell>
          <cell r="K13">
            <v>8249</v>
          </cell>
          <cell r="L13">
            <v>6061</v>
          </cell>
          <cell r="M13">
            <v>6565</v>
          </cell>
          <cell r="N13">
            <v>7561</v>
          </cell>
          <cell r="O13">
            <v>6562</v>
          </cell>
          <cell r="P13">
            <v>6752</v>
          </cell>
          <cell r="Q13">
            <v>6275</v>
          </cell>
          <cell r="R13">
            <v>4940</v>
          </cell>
          <cell r="S13">
            <v>5298</v>
          </cell>
          <cell r="T13">
            <v>4968</v>
          </cell>
          <cell r="U13">
            <v>5157</v>
          </cell>
          <cell r="V13">
            <v>5128</v>
          </cell>
        </row>
        <row r="14">
          <cell r="B14" t="str">
            <v>Mexico</v>
          </cell>
          <cell r="C14">
            <v>1127</v>
          </cell>
          <cell r="D14">
            <v>842</v>
          </cell>
          <cell r="E14">
            <v>1163</v>
          </cell>
          <cell r="F14">
            <v>1004</v>
          </cell>
          <cell r="G14">
            <v>1109</v>
          </cell>
          <cell r="H14">
            <v>1202</v>
          </cell>
          <cell r="I14">
            <v>1042</v>
          </cell>
          <cell r="J14">
            <v>1076</v>
          </cell>
          <cell r="K14">
            <v>757</v>
          </cell>
          <cell r="L14">
            <v>1159</v>
          </cell>
          <cell r="M14">
            <v>1358</v>
          </cell>
          <cell r="N14">
            <v>1399</v>
          </cell>
          <cell r="O14">
            <v>1099</v>
          </cell>
          <cell r="P14">
            <v>1308</v>
          </cell>
          <cell r="Q14">
            <v>1255</v>
          </cell>
          <cell r="R14">
            <v>1007</v>
          </cell>
          <cell r="S14">
            <v>1126</v>
          </cell>
          <cell r="T14">
            <v>1130</v>
          </cell>
          <cell r="U14">
            <v>1181</v>
          </cell>
          <cell r="V14">
            <v>891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819</v>
          </cell>
          <cell r="O15">
            <v>796</v>
          </cell>
          <cell r="P15">
            <v>915</v>
          </cell>
          <cell r="Q15">
            <v>1097</v>
          </cell>
          <cell r="R15">
            <v>1154</v>
          </cell>
          <cell r="S15">
            <v>1869</v>
          </cell>
          <cell r="T15">
            <v>2326</v>
          </cell>
          <cell r="U15">
            <v>3150</v>
          </cell>
          <cell r="V15">
            <v>2980</v>
          </cell>
        </row>
        <row r="16">
          <cell r="B16" t="str">
            <v>France</v>
          </cell>
          <cell r="C16">
            <v>10459</v>
          </cell>
          <cell r="D16">
            <v>9661</v>
          </cell>
          <cell r="E16">
            <v>9481</v>
          </cell>
          <cell r="F16">
            <v>9609</v>
          </cell>
          <cell r="G16">
            <v>10326</v>
          </cell>
          <cell r="H16">
            <v>9453</v>
          </cell>
          <cell r="I16">
            <v>11362</v>
          </cell>
          <cell r="J16">
            <v>11017</v>
          </cell>
          <cell r="K16">
            <v>9870</v>
          </cell>
          <cell r="L16">
            <v>7391</v>
          </cell>
          <cell r="M16">
            <v>8937</v>
          </cell>
          <cell r="N16">
            <v>8261</v>
          </cell>
          <cell r="O16">
            <v>8760</v>
          </cell>
          <cell r="P16">
            <v>9565</v>
          </cell>
          <cell r="Q16">
            <v>10395</v>
          </cell>
          <cell r="R16">
            <v>10102</v>
          </cell>
          <cell r="S16">
            <v>9953</v>
          </cell>
          <cell r="T16">
            <v>10568</v>
          </cell>
          <cell r="U16">
            <v>10065</v>
          </cell>
          <cell r="V16">
            <v>9482</v>
          </cell>
        </row>
        <row r="17">
          <cell r="B17" t="str">
            <v>Spain</v>
          </cell>
          <cell r="C17">
            <v>1923</v>
          </cell>
          <cell r="D17">
            <v>2115</v>
          </cell>
          <cell r="E17">
            <v>2133</v>
          </cell>
          <cell r="F17">
            <v>2035</v>
          </cell>
          <cell r="G17">
            <v>2078</v>
          </cell>
          <cell r="H17">
            <v>2145</v>
          </cell>
          <cell r="I17">
            <v>2429</v>
          </cell>
          <cell r="J17">
            <v>2667</v>
          </cell>
          <cell r="K17">
            <v>2550</v>
          </cell>
          <cell r="L17">
            <v>2021</v>
          </cell>
          <cell r="M17">
            <v>2767</v>
          </cell>
          <cell r="N17">
            <v>2452</v>
          </cell>
          <cell r="O17">
            <v>2068</v>
          </cell>
          <cell r="P17">
            <v>1888</v>
          </cell>
          <cell r="Q17">
            <v>2268</v>
          </cell>
          <cell r="R17">
            <v>2453</v>
          </cell>
          <cell r="S17">
            <v>2409</v>
          </cell>
          <cell r="T17">
            <v>2033</v>
          </cell>
          <cell r="U17">
            <v>1962</v>
          </cell>
          <cell r="V17">
            <v>2581</v>
          </cell>
        </row>
        <row r="18">
          <cell r="B18" t="str">
            <v>Canada</v>
          </cell>
          <cell r="C18">
            <v>1570</v>
          </cell>
          <cell r="D18">
            <v>1542</v>
          </cell>
          <cell r="E18">
            <v>2509</v>
          </cell>
          <cell r="F18">
            <v>2378</v>
          </cell>
          <cell r="G18">
            <v>2254</v>
          </cell>
          <cell r="H18">
            <v>2611</v>
          </cell>
          <cell r="I18">
            <v>2625</v>
          </cell>
          <cell r="J18">
            <v>3143</v>
          </cell>
          <cell r="K18">
            <v>3525</v>
          </cell>
          <cell r="L18">
            <v>2374</v>
          </cell>
          <cell r="M18">
            <v>2855</v>
          </cell>
          <cell r="N18">
            <v>2761</v>
          </cell>
          <cell r="O18">
            <v>2957</v>
          </cell>
          <cell r="P18">
            <v>3037</v>
          </cell>
          <cell r="Q18">
            <v>3256</v>
          </cell>
          <cell r="R18">
            <v>3207</v>
          </cell>
          <cell r="S18">
            <v>3409</v>
          </cell>
          <cell r="T18">
            <v>3581</v>
          </cell>
          <cell r="U18">
            <v>3839</v>
          </cell>
          <cell r="V18">
            <v>3452</v>
          </cell>
        </row>
        <row r="19">
          <cell r="B19" t="str">
            <v>Indonesia</v>
          </cell>
          <cell r="C19">
            <v>685</v>
          </cell>
          <cell r="D19">
            <v>406</v>
          </cell>
          <cell r="E19">
            <v>554</v>
          </cell>
          <cell r="F19">
            <v>604</v>
          </cell>
          <cell r="G19">
            <v>750</v>
          </cell>
          <cell r="H19">
            <v>718</v>
          </cell>
          <cell r="I19">
            <v>1204</v>
          </cell>
          <cell r="J19">
            <v>987</v>
          </cell>
          <cell r="K19">
            <v>893</v>
          </cell>
          <cell r="L19">
            <v>541</v>
          </cell>
          <cell r="M19">
            <v>539</v>
          </cell>
          <cell r="N19">
            <v>507</v>
          </cell>
          <cell r="O19">
            <v>255</v>
          </cell>
          <cell r="P19">
            <v>147</v>
          </cell>
          <cell r="Q19">
            <v>448</v>
          </cell>
          <cell r="R19">
            <v>487</v>
          </cell>
          <cell r="S19">
            <v>552</v>
          </cell>
          <cell r="T19">
            <v>927</v>
          </cell>
          <cell r="U19">
            <v>2095</v>
          </cell>
          <cell r="V19">
            <v>2795</v>
          </cell>
        </row>
        <row r="20">
          <cell r="B20" t="str">
            <v>Poland</v>
          </cell>
          <cell r="C20">
            <v>488</v>
          </cell>
          <cell r="D20">
            <v>572</v>
          </cell>
          <cell r="E20">
            <v>398</v>
          </cell>
          <cell r="F20">
            <v>435</v>
          </cell>
          <cell r="G20">
            <v>549</v>
          </cell>
          <cell r="H20">
            <v>525</v>
          </cell>
          <cell r="I20">
            <v>715</v>
          </cell>
          <cell r="J20">
            <v>1014</v>
          </cell>
          <cell r="K20">
            <v>1076</v>
          </cell>
          <cell r="L20">
            <v>895</v>
          </cell>
          <cell r="M20">
            <v>883</v>
          </cell>
          <cell r="N20">
            <v>970</v>
          </cell>
          <cell r="O20">
            <v>1333</v>
          </cell>
          <cell r="P20">
            <v>1319</v>
          </cell>
          <cell r="Q20">
            <v>1307</v>
          </cell>
          <cell r="R20">
            <v>1358</v>
          </cell>
          <cell r="S20">
            <v>1574</v>
          </cell>
          <cell r="T20">
            <v>2253</v>
          </cell>
          <cell r="U20">
            <v>2055</v>
          </cell>
          <cell r="V20">
            <v>1855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743</v>
          </cell>
          <cell r="M21">
            <v>776</v>
          </cell>
          <cell r="N21">
            <v>777</v>
          </cell>
          <cell r="O21">
            <v>474</v>
          </cell>
          <cell r="P21">
            <v>1141</v>
          </cell>
          <cell r="Q21">
            <v>770</v>
          </cell>
          <cell r="R21">
            <v>135</v>
          </cell>
          <cell r="S21">
            <v>606</v>
          </cell>
          <cell r="T21">
            <v>987</v>
          </cell>
          <cell r="U21">
            <v>921</v>
          </cell>
          <cell r="V21">
            <v>777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329</v>
          </cell>
          <cell r="O22">
            <v>75</v>
          </cell>
          <cell r="P22">
            <v>48</v>
          </cell>
          <cell r="Q22">
            <v>80</v>
          </cell>
          <cell r="R22">
            <v>58</v>
          </cell>
          <cell r="S22">
            <v>1559</v>
          </cell>
          <cell r="T22">
            <v>909</v>
          </cell>
          <cell r="U22">
            <v>698</v>
          </cell>
          <cell r="V22">
            <v>914</v>
          </cell>
        </row>
        <row r="23">
          <cell r="B23" t="str">
            <v>Austria</v>
          </cell>
          <cell r="C23">
            <v>2763</v>
          </cell>
          <cell r="D23">
            <v>3048</v>
          </cell>
          <cell r="E23">
            <v>3230</v>
          </cell>
          <cell r="F23">
            <v>3381</v>
          </cell>
          <cell r="G23">
            <v>3667</v>
          </cell>
          <cell r="H23">
            <v>3695</v>
          </cell>
          <cell r="I23">
            <v>3995</v>
          </cell>
          <cell r="J23">
            <v>4200</v>
          </cell>
          <cell r="K23">
            <v>4418</v>
          </cell>
          <cell r="L23">
            <v>3554</v>
          </cell>
          <cell r="M23">
            <v>4089</v>
          </cell>
          <cell r="N23">
            <v>4483</v>
          </cell>
          <cell r="O23">
            <v>4383</v>
          </cell>
          <cell r="P23">
            <v>4573</v>
          </cell>
          <cell r="Q23">
            <v>4732</v>
          </cell>
          <cell r="R23">
            <v>4978</v>
          </cell>
          <cell r="S23">
            <v>4812</v>
          </cell>
          <cell r="T23">
            <v>5199</v>
          </cell>
          <cell r="U23">
            <v>4800</v>
          </cell>
          <cell r="V23">
            <v>4633</v>
          </cell>
        </row>
        <row r="24">
          <cell r="B24" t="str">
            <v>Belgium</v>
          </cell>
          <cell r="C24">
            <v>14185.741239713299</v>
          </cell>
          <cell r="D24">
            <v>13112.281921953809</v>
          </cell>
          <cell r="E24">
            <v>13333.594239447837</v>
          </cell>
          <cell r="F24">
            <v>13740.279267321475</v>
          </cell>
          <cell r="G24">
            <v>15715.066100345102</v>
          </cell>
          <cell r="H24">
            <v>14251</v>
          </cell>
          <cell r="I24">
            <v>16431</v>
          </cell>
          <cell r="J24">
            <v>17638</v>
          </cell>
          <cell r="K24">
            <v>17009</v>
          </cell>
          <cell r="L24">
            <v>10616</v>
          </cell>
          <cell r="M24">
            <v>12777</v>
          </cell>
          <cell r="N24">
            <v>13706</v>
          </cell>
          <cell r="O24">
            <v>12260</v>
          </cell>
          <cell r="P24">
            <v>11923</v>
          </cell>
          <cell r="Q24">
            <v>12234</v>
          </cell>
          <cell r="R24">
            <v>13394</v>
          </cell>
          <cell r="S24">
            <v>14608</v>
          </cell>
          <cell r="T24">
            <v>15789</v>
          </cell>
          <cell r="U24">
            <v>15415</v>
          </cell>
          <cell r="V24">
            <v>15032</v>
          </cell>
        </row>
        <row r="25">
          <cell r="B25" t="str">
            <v>United Kingdom</v>
          </cell>
          <cell r="C25">
            <v>3521</v>
          </cell>
          <cell r="D25">
            <v>2310</v>
          </cell>
          <cell r="E25">
            <v>2295</v>
          </cell>
          <cell r="F25">
            <v>2634</v>
          </cell>
          <cell r="G25">
            <v>2662</v>
          </cell>
          <cell r="H25">
            <v>2830</v>
          </cell>
          <cell r="I25">
            <v>2537</v>
          </cell>
          <cell r="J25">
            <v>2242</v>
          </cell>
          <cell r="K25">
            <v>2051</v>
          </cell>
          <cell r="L25">
            <v>1742</v>
          </cell>
          <cell r="M25">
            <v>2162</v>
          </cell>
          <cell r="N25">
            <v>2366</v>
          </cell>
          <cell r="O25">
            <v>1728</v>
          </cell>
          <cell r="P25">
            <v>2429</v>
          </cell>
          <cell r="Q25">
            <v>2426</v>
          </cell>
          <cell r="R25">
            <v>2118</v>
          </cell>
          <cell r="S25">
            <v>1512</v>
          </cell>
          <cell r="T25">
            <v>1805</v>
          </cell>
          <cell r="U25">
            <v>1550</v>
          </cell>
          <cell r="V25">
            <v>1571</v>
          </cell>
        </row>
        <row r="26">
          <cell r="B26" t="str">
            <v>Netherlands</v>
          </cell>
          <cell r="C26">
            <v>4786</v>
          </cell>
          <cell r="D26">
            <v>4746</v>
          </cell>
          <cell r="E26">
            <v>5446</v>
          </cell>
          <cell r="F26">
            <v>6216</v>
          </cell>
          <cell r="G26">
            <v>7059</v>
          </cell>
          <cell r="H26">
            <v>6679</v>
          </cell>
          <cell r="I26">
            <v>8141</v>
          </cell>
          <cell r="J26">
            <v>7671</v>
          </cell>
          <cell r="K26">
            <v>7310</v>
          </cell>
          <cell r="L26">
            <v>5817</v>
          </cell>
          <cell r="M26">
            <v>7090</v>
          </cell>
          <cell r="N26">
            <v>7367</v>
          </cell>
          <cell r="O26">
            <v>7155</v>
          </cell>
          <cell r="P26">
            <v>6912</v>
          </cell>
          <cell r="Q26">
            <v>7817</v>
          </cell>
          <cell r="R26">
            <v>8481</v>
          </cell>
          <cell r="S26">
            <v>8080</v>
          </cell>
          <cell r="T26">
            <v>8278</v>
          </cell>
          <cell r="U26">
            <v>8699</v>
          </cell>
          <cell r="V26">
            <v>8222</v>
          </cell>
        </row>
        <row r="27">
          <cell r="B27" t="str">
            <v>Australia</v>
          </cell>
          <cell r="C27">
            <v>896</v>
          </cell>
          <cell r="D27">
            <v>285</v>
          </cell>
          <cell r="E27">
            <v>733</v>
          </cell>
          <cell r="F27">
            <v>561</v>
          </cell>
          <cell r="G27">
            <v>507</v>
          </cell>
          <cell r="H27">
            <v>464</v>
          </cell>
          <cell r="I27">
            <v>938</v>
          </cell>
          <cell r="J27">
            <v>1021</v>
          </cell>
          <cell r="K27">
            <v>1173</v>
          </cell>
          <cell r="L27">
            <v>754</v>
          </cell>
          <cell r="M27">
            <v>1491</v>
          </cell>
          <cell r="N27">
            <v>1187</v>
          </cell>
          <cell r="O27">
            <v>443</v>
          </cell>
          <cell r="P27">
            <v>438</v>
          </cell>
          <cell r="Q27">
            <v>447</v>
          </cell>
          <cell r="R27">
            <v>579</v>
          </cell>
          <cell r="S27">
            <v>529</v>
          </cell>
          <cell r="T27">
            <v>809</v>
          </cell>
          <cell r="U27">
            <v>724</v>
          </cell>
          <cell r="V27">
            <v>886</v>
          </cell>
        </row>
        <row r="28">
          <cell r="B28" t="str">
            <v>South Africa</v>
          </cell>
          <cell r="C28">
            <v>2026</v>
          </cell>
          <cell r="D28">
            <v>2182</v>
          </cell>
          <cell r="E28">
            <v>1923</v>
          </cell>
          <cell r="F28">
            <v>2713</v>
          </cell>
          <cell r="G28">
            <v>2493</v>
          </cell>
          <cell r="H28">
            <v>2585</v>
          </cell>
          <cell r="I28">
            <v>2173</v>
          </cell>
          <cell r="J28">
            <v>2205</v>
          </cell>
          <cell r="K28">
            <v>1427</v>
          </cell>
          <cell r="L28">
            <v>1546</v>
          </cell>
          <cell r="M28">
            <v>1830</v>
          </cell>
          <cell r="N28">
            <v>1813</v>
          </cell>
          <cell r="O28">
            <v>1477</v>
          </cell>
          <cell r="P28">
            <v>1221</v>
          </cell>
          <cell r="Q28">
            <v>1630</v>
          </cell>
          <cell r="R28">
            <v>1360</v>
          </cell>
          <cell r="S28">
            <v>1490</v>
          </cell>
          <cell r="T28">
            <v>1384</v>
          </cell>
          <cell r="U28">
            <v>1512</v>
          </cell>
          <cell r="V28">
            <v>1142</v>
          </cell>
        </row>
        <row r="29">
          <cell r="B29" t="str">
            <v>Malaysia</v>
          </cell>
          <cell r="C29">
            <v>878</v>
          </cell>
          <cell r="D29">
            <v>318</v>
          </cell>
          <cell r="E29">
            <v>0</v>
          </cell>
          <cell r="F29">
            <v>0</v>
          </cell>
          <cell r="G29">
            <v>960</v>
          </cell>
          <cell r="H29">
            <v>906</v>
          </cell>
          <cell r="I29">
            <v>1377</v>
          </cell>
          <cell r="J29">
            <v>1334</v>
          </cell>
          <cell r="K29">
            <v>810</v>
          </cell>
          <cell r="L29">
            <v>533</v>
          </cell>
          <cell r="M29">
            <v>524</v>
          </cell>
          <cell r="N29">
            <v>487</v>
          </cell>
          <cell r="O29">
            <v>391</v>
          </cell>
          <cell r="P29">
            <v>350</v>
          </cell>
          <cell r="Q29">
            <v>428</v>
          </cell>
          <cell r="R29">
            <v>495</v>
          </cell>
          <cell r="S29">
            <v>596</v>
          </cell>
          <cell r="T29">
            <v>710</v>
          </cell>
          <cell r="U29">
            <v>698</v>
          </cell>
          <cell r="V29">
            <v>688</v>
          </cell>
        </row>
        <row r="30">
          <cell r="B30" t="str">
            <v>Thailand</v>
          </cell>
          <cell r="C30">
            <v>1143</v>
          </cell>
          <cell r="D30">
            <v>696</v>
          </cell>
          <cell r="E30">
            <v>908</v>
          </cell>
          <cell r="F30">
            <v>1077</v>
          </cell>
          <cell r="G30">
            <v>1292</v>
          </cell>
          <cell r="H30">
            <v>1409</v>
          </cell>
          <cell r="I30">
            <v>1401</v>
          </cell>
          <cell r="J30">
            <v>1792</v>
          </cell>
          <cell r="K30">
            <v>1289</v>
          </cell>
          <cell r="L30">
            <v>593</v>
          </cell>
          <cell r="M30">
            <v>482</v>
          </cell>
          <cell r="N30">
            <v>278</v>
          </cell>
          <cell r="O30">
            <v>249</v>
          </cell>
          <cell r="P30">
            <v>251</v>
          </cell>
          <cell r="Q30">
            <v>243</v>
          </cell>
          <cell r="R30">
            <v>211</v>
          </cell>
          <cell r="S30">
            <v>297</v>
          </cell>
          <cell r="T30">
            <v>428</v>
          </cell>
          <cell r="U30">
            <v>451</v>
          </cell>
          <cell r="V30">
            <v>324</v>
          </cell>
        </row>
        <row r="31">
          <cell r="B31" t="str">
            <v>Sweden</v>
          </cell>
          <cell r="C31">
            <v>2706</v>
          </cell>
          <cell r="D31">
            <v>2847</v>
          </cell>
          <cell r="E31">
            <v>3183</v>
          </cell>
          <cell r="F31">
            <v>3152</v>
          </cell>
          <cell r="G31">
            <v>3136</v>
          </cell>
          <cell r="H31">
            <v>2913</v>
          </cell>
          <cell r="I31">
            <v>2768</v>
          </cell>
          <cell r="J31">
            <v>2749</v>
          </cell>
          <cell r="K31">
            <v>2862</v>
          </cell>
          <cell r="L31">
            <v>1819</v>
          </cell>
          <cell r="M31">
            <v>2612</v>
          </cell>
          <cell r="N31">
            <v>2714</v>
          </cell>
          <cell r="O31">
            <v>2294</v>
          </cell>
          <cell r="P31">
            <v>2270</v>
          </cell>
          <cell r="Q31">
            <v>2371</v>
          </cell>
          <cell r="R31">
            <v>2426</v>
          </cell>
          <cell r="S31">
            <v>2849</v>
          </cell>
          <cell r="T31">
            <v>2975</v>
          </cell>
          <cell r="U31">
            <v>2576</v>
          </cell>
          <cell r="V31">
            <v>2638</v>
          </cell>
        </row>
      </sheetData>
      <sheetData sheetId="33">
        <row r="2">
          <cell r="B2" t="str">
            <v>China</v>
          </cell>
          <cell r="C2">
            <v>14103</v>
          </cell>
          <cell r="D2">
            <v>14875</v>
          </cell>
          <cell r="E2">
            <v>21175</v>
          </cell>
          <cell r="F2">
            <v>33251</v>
          </cell>
          <cell r="G2">
            <v>25070</v>
          </cell>
          <cell r="H2">
            <v>22478</v>
          </cell>
          <cell r="I2">
            <v>15538</v>
          </cell>
          <cell r="J2">
            <v>14293</v>
          </cell>
          <cell r="K2">
            <v>12733</v>
          </cell>
          <cell r="L2">
            <v>15275</v>
          </cell>
          <cell r="M2">
            <v>13921</v>
          </cell>
          <cell r="N2">
            <v>13202</v>
          </cell>
          <cell r="O2">
            <v>11666</v>
          </cell>
          <cell r="P2">
            <v>11885</v>
          </cell>
          <cell r="Q2">
            <v>12082</v>
          </cell>
          <cell r="R2">
            <v>10774</v>
          </cell>
          <cell r="S2">
            <v>11081</v>
          </cell>
          <cell r="T2">
            <v>11062</v>
          </cell>
          <cell r="U2">
            <v>11107</v>
          </cell>
          <cell r="V2">
            <v>10324</v>
          </cell>
        </row>
        <row r="3">
          <cell r="B3" t="str">
            <v>India</v>
          </cell>
          <cell r="C3">
            <v>1047</v>
          </cell>
          <cell r="D3">
            <v>1024</v>
          </cell>
          <cell r="E3">
            <v>1277</v>
          </cell>
          <cell r="F3">
            <v>1030</v>
          </cell>
          <cell r="G3">
            <v>1838.5</v>
          </cell>
          <cell r="H3">
            <v>2647</v>
          </cell>
          <cell r="I3">
            <v>4278.5</v>
          </cell>
          <cell r="J3">
            <v>5910</v>
          </cell>
          <cell r="K3">
            <v>5128</v>
          </cell>
          <cell r="L3">
            <v>6434</v>
          </cell>
          <cell r="M3">
            <v>7289</v>
          </cell>
          <cell r="N3">
            <v>6896</v>
          </cell>
          <cell r="O3">
            <v>6868</v>
          </cell>
          <cell r="P3">
            <v>5648</v>
          </cell>
          <cell r="Q3">
            <v>6744</v>
          </cell>
          <cell r="R3">
            <v>9829</v>
          </cell>
          <cell r="S3">
            <v>7119</v>
          </cell>
          <cell r="T3">
            <v>6573</v>
          </cell>
          <cell r="U3">
            <v>6259</v>
          </cell>
          <cell r="V3">
            <v>6470</v>
          </cell>
        </row>
        <row r="4">
          <cell r="B4" t="str">
            <v>Japan</v>
          </cell>
          <cell r="C4">
            <v>4474</v>
          </cell>
          <cell r="D4">
            <v>3481</v>
          </cell>
          <cell r="E4">
            <v>2727</v>
          </cell>
          <cell r="F4">
            <v>2689</v>
          </cell>
          <cell r="G4">
            <v>3357</v>
          </cell>
          <cell r="H4">
            <v>3859</v>
          </cell>
          <cell r="I4">
            <v>3345</v>
          </cell>
          <cell r="J4">
            <v>3557</v>
          </cell>
          <cell r="K4">
            <v>3425</v>
          </cell>
          <cell r="L4">
            <v>2180</v>
          </cell>
          <cell r="M4">
            <v>3339</v>
          </cell>
          <cell r="N4">
            <v>4097</v>
          </cell>
          <cell r="O4">
            <v>4100</v>
          </cell>
          <cell r="P4">
            <v>3908</v>
          </cell>
          <cell r="Q4">
            <v>4884</v>
          </cell>
          <cell r="R4">
            <v>4423</v>
          </cell>
          <cell r="S4">
            <v>4474</v>
          </cell>
          <cell r="T4">
            <v>4653</v>
          </cell>
          <cell r="U4">
            <v>4329</v>
          </cell>
          <cell r="V4">
            <v>4678</v>
          </cell>
        </row>
        <row r="5">
          <cell r="B5" t="str">
            <v>United States</v>
          </cell>
          <cell r="C5">
            <v>13383</v>
          </cell>
          <cell r="D5">
            <v>9157</v>
          </cell>
          <cell r="E5">
            <v>10066</v>
          </cell>
          <cell r="F5">
            <v>6862</v>
          </cell>
          <cell r="G5">
            <v>12076</v>
          </cell>
          <cell r="H5">
            <v>10140</v>
          </cell>
          <cell r="I5">
            <v>16226</v>
          </cell>
          <cell r="J5">
            <v>9391</v>
          </cell>
          <cell r="K5">
            <v>7996</v>
          </cell>
          <cell r="L5">
            <v>5661</v>
          </cell>
          <cell r="M5">
            <v>7561</v>
          </cell>
          <cell r="N5">
            <v>8753</v>
          </cell>
          <cell r="O5">
            <v>10179</v>
          </cell>
          <cell r="P5">
            <v>9824</v>
          </cell>
          <cell r="Q5">
            <v>15640</v>
          </cell>
          <cell r="R5">
            <v>14734</v>
          </cell>
          <cell r="S5">
            <v>12687</v>
          </cell>
          <cell r="T5">
            <v>12545</v>
          </cell>
          <cell r="U5">
            <v>11522</v>
          </cell>
          <cell r="V5">
            <v>9062</v>
          </cell>
        </row>
        <row r="6">
          <cell r="B6" t="str">
            <v>Russia</v>
          </cell>
          <cell r="C6">
            <v>958</v>
          </cell>
          <cell r="D6">
            <v>1425</v>
          </cell>
          <cell r="E6">
            <v>1034</v>
          </cell>
          <cell r="F6">
            <v>1714</v>
          </cell>
          <cell r="G6">
            <v>1883</v>
          </cell>
          <cell r="H6">
            <v>2278</v>
          </cell>
          <cell r="I6">
            <v>2968</v>
          </cell>
          <cell r="J6">
            <v>3497</v>
          </cell>
          <cell r="K6">
            <v>3107</v>
          </cell>
          <cell r="L6">
            <v>2182</v>
          </cell>
          <cell r="M6">
            <v>2594</v>
          </cell>
          <cell r="N6">
            <v>3437</v>
          </cell>
          <cell r="O6">
            <v>3432</v>
          </cell>
          <cell r="P6">
            <v>2950</v>
          </cell>
          <cell r="Q6">
            <v>3391</v>
          </cell>
          <cell r="R6">
            <v>2664</v>
          </cell>
          <cell r="S6">
            <v>2785</v>
          </cell>
          <cell r="T6">
            <v>3913</v>
          </cell>
          <cell r="U6">
            <v>3712</v>
          </cell>
          <cell r="V6">
            <v>3772</v>
          </cell>
        </row>
        <row r="7">
          <cell r="B7" t="str">
            <v>South Korea</v>
          </cell>
          <cell r="C7">
            <v>6229</v>
          </cell>
          <cell r="D7">
            <v>5963</v>
          </cell>
          <cell r="E7">
            <v>7619</v>
          </cell>
          <cell r="F7">
            <v>7572</v>
          </cell>
          <cell r="G7">
            <v>9454</v>
          </cell>
          <cell r="H7">
            <v>9948</v>
          </cell>
          <cell r="I7">
            <v>11967</v>
          </cell>
          <cell r="J7">
            <v>13537</v>
          </cell>
          <cell r="K7">
            <v>16108</v>
          </cell>
          <cell r="L7">
            <v>11317</v>
          </cell>
          <cell r="M7">
            <v>13476</v>
          </cell>
          <cell r="N7">
            <v>13147</v>
          </cell>
          <cell r="O7">
            <v>11983</v>
          </cell>
          <cell r="P7">
            <v>10783</v>
          </cell>
          <cell r="Q7">
            <v>12861</v>
          </cell>
          <cell r="R7">
            <v>11784</v>
          </cell>
          <cell r="S7">
            <v>12832</v>
          </cell>
          <cell r="T7">
            <v>10962</v>
          </cell>
          <cell r="U7">
            <v>8611</v>
          </cell>
          <cell r="V7">
            <v>9318</v>
          </cell>
        </row>
        <row r="8">
          <cell r="B8" t="str">
            <v>Germany</v>
          </cell>
          <cell r="C8">
            <v>9945</v>
          </cell>
          <cell r="D8">
            <v>9621</v>
          </cell>
          <cell r="E8">
            <v>9174</v>
          </cell>
          <cell r="F8">
            <v>9154</v>
          </cell>
          <cell r="G8">
            <v>10272</v>
          </cell>
          <cell r="H8">
            <v>10249</v>
          </cell>
          <cell r="I8">
            <v>12452</v>
          </cell>
          <cell r="J8">
            <v>14095</v>
          </cell>
          <cell r="K8">
            <v>14242</v>
          </cell>
          <cell r="L8">
            <v>9671</v>
          </cell>
          <cell r="M8">
            <v>12398</v>
          </cell>
          <cell r="N8">
            <v>13140</v>
          </cell>
          <cell r="O8">
            <v>12527</v>
          </cell>
          <cell r="P8">
            <v>12353</v>
          </cell>
          <cell r="Q8">
            <v>13009</v>
          </cell>
          <cell r="R8">
            <v>13716</v>
          </cell>
          <cell r="S8">
            <v>14787</v>
          </cell>
          <cell r="T8">
            <v>14955</v>
          </cell>
          <cell r="U8">
            <v>14686</v>
          </cell>
          <cell r="V8">
            <v>13161</v>
          </cell>
        </row>
        <row r="9">
          <cell r="B9" t="str">
            <v>Türkiye</v>
          </cell>
          <cell r="C9">
            <v>3811</v>
          </cell>
          <cell r="D9">
            <v>2558</v>
          </cell>
          <cell r="E9">
            <v>3392</v>
          </cell>
          <cell r="F9">
            <v>4046</v>
          </cell>
          <cell r="G9">
            <v>5273</v>
          </cell>
          <cell r="H9">
            <v>6777</v>
          </cell>
          <cell r="I9">
            <v>7719</v>
          </cell>
          <cell r="J9">
            <v>5746</v>
          </cell>
          <cell r="K9">
            <v>8007</v>
          </cell>
          <cell r="L9">
            <v>5580</v>
          </cell>
          <cell r="M9">
            <v>6833</v>
          </cell>
          <cell r="N9">
            <v>6428</v>
          </cell>
          <cell r="O9">
            <v>6446</v>
          </cell>
          <cell r="P9">
            <v>7117</v>
          </cell>
          <cell r="Q9">
            <v>6730</v>
          </cell>
          <cell r="R9">
            <v>8608</v>
          </cell>
          <cell r="S9">
            <v>8666</v>
          </cell>
          <cell r="T9">
            <v>9017</v>
          </cell>
          <cell r="U9">
            <v>7492</v>
          </cell>
          <cell r="V9">
            <v>7479</v>
          </cell>
        </row>
        <row r="10">
          <cell r="B10" t="str">
            <v>Brazil</v>
          </cell>
          <cell r="C10">
            <v>536</v>
          </cell>
          <cell r="D10">
            <v>645</v>
          </cell>
          <cell r="E10">
            <v>397</v>
          </cell>
          <cell r="F10">
            <v>296</v>
          </cell>
          <cell r="G10">
            <v>239</v>
          </cell>
          <cell r="H10">
            <v>336</v>
          </cell>
          <cell r="I10">
            <v>553</v>
          </cell>
          <cell r="J10">
            <v>1002</v>
          </cell>
          <cell r="K10">
            <v>1569</v>
          </cell>
          <cell r="L10">
            <v>1546</v>
          </cell>
          <cell r="M10">
            <v>4134</v>
          </cell>
          <cell r="N10">
            <v>2358</v>
          </cell>
          <cell r="O10">
            <v>2101</v>
          </cell>
          <cell r="P10">
            <v>1989</v>
          </cell>
          <cell r="Q10">
            <v>2315</v>
          </cell>
          <cell r="R10">
            <v>1839</v>
          </cell>
          <cell r="S10">
            <v>904</v>
          </cell>
          <cell r="T10">
            <v>1529</v>
          </cell>
          <cell r="U10">
            <v>1499</v>
          </cell>
          <cell r="V10">
            <v>1353</v>
          </cell>
        </row>
        <row r="11">
          <cell r="B11" t="str">
            <v>Iran</v>
          </cell>
          <cell r="C11">
            <v>2135</v>
          </cell>
          <cell r="D11">
            <v>2094</v>
          </cell>
          <cell r="E11">
            <v>2153</v>
          </cell>
          <cell r="F11">
            <v>3662</v>
          </cell>
          <cell r="G11">
            <v>2846</v>
          </cell>
          <cell r="H11">
            <v>3390</v>
          </cell>
          <cell r="I11">
            <v>3061</v>
          </cell>
          <cell r="J11">
            <v>3061</v>
          </cell>
          <cell r="K11">
            <v>2388</v>
          </cell>
          <cell r="L11">
            <v>1993</v>
          </cell>
          <cell r="M11">
            <v>3709</v>
          </cell>
          <cell r="N11">
            <v>3980</v>
          </cell>
          <cell r="O11">
            <v>2049</v>
          </cell>
          <cell r="P11">
            <v>1728</v>
          </cell>
          <cell r="Q11">
            <v>3024</v>
          </cell>
          <cell r="R11">
            <v>4140</v>
          </cell>
          <cell r="S11">
            <v>3533</v>
          </cell>
          <cell r="T11">
            <v>2280</v>
          </cell>
          <cell r="U11">
            <v>1309</v>
          </cell>
          <cell r="V11">
            <v>209</v>
          </cell>
        </row>
        <row r="12">
          <cell r="B12" t="str">
            <v>Italy</v>
          </cell>
          <cell r="C12">
            <v>11579</v>
          </cell>
          <cell r="D12">
            <v>11673</v>
          </cell>
          <cell r="E12">
            <v>11097</v>
          </cell>
          <cell r="F12">
            <v>11023</v>
          </cell>
          <cell r="G12">
            <v>10987</v>
          </cell>
          <cell r="H12">
            <v>9813</v>
          </cell>
          <cell r="I12">
            <v>13305</v>
          </cell>
          <cell r="J12">
            <v>12839</v>
          </cell>
          <cell r="K12">
            <v>12402</v>
          </cell>
          <cell r="L12">
            <v>7282</v>
          </cell>
          <cell r="M12">
            <v>9402</v>
          </cell>
          <cell r="N12">
            <v>10068</v>
          </cell>
          <cell r="O12">
            <v>7748</v>
          </cell>
          <cell r="P12">
            <v>9376</v>
          </cell>
          <cell r="Q12">
            <v>10165</v>
          </cell>
          <cell r="R12">
            <v>12491</v>
          </cell>
          <cell r="S12">
            <v>12206</v>
          </cell>
          <cell r="T12">
            <v>12147</v>
          </cell>
          <cell r="U12">
            <v>12266</v>
          </cell>
          <cell r="V12">
            <v>12236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307</v>
          </cell>
          <cell r="G13">
            <v>356</v>
          </cell>
          <cell r="H13">
            <v>405</v>
          </cell>
          <cell r="I13">
            <v>687</v>
          </cell>
          <cell r="J13">
            <v>1188</v>
          </cell>
          <cell r="K13">
            <v>1393</v>
          </cell>
          <cell r="L13">
            <v>498</v>
          </cell>
          <cell r="M13">
            <v>830</v>
          </cell>
          <cell r="N13">
            <v>934</v>
          </cell>
          <cell r="O13">
            <v>1007</v>
          </cell>
          <cell r="P13">
            <v>1209</v>
          </cell>
          <cell r="Q13">
            <v>785</v>
          </cell>
          <cell r="R13">
            <v>530</v>
          </cell>
          <cell r="S13">
            <v>727</v>
          </cell>
          <cell r="T13">
            <v>796</v>
          </cell>
          <cell r="U13">
            <v>808</v>
          </cell>
          <cell r="V13">
            <v>851</v>
          </cell>
        </row>
        <row r="14">
          <cell r="B14" t="str">
            <v>Mexico</v>
          </cell>
          <cell r="C14">
            <v>3189</v>
          </cell>
          <cell r="D14">
            <v>3104</v>
          </cell>
          <cell r="E14">
            <v>3579</v>
          </cell>
          <cell r="F14">
            <v>3314</v>
          </cell>
          <cell r="G14">
            <v>3390</v>
          </cell>
          <cell r="H14">
            <v>3573</v>
          </cell>
          <cell r="I14">
            <v>4609</v>
          </cell>
          <cell r="J14">
            <v>3731</v>
          </cell>
          <cell r="K14">
            <v>4374</v>
          </cell>
          <cell r="L14">
            <v>3106</v>
          </cell>
          <cell r="M14">
            <v>4714</v>
          </cell>
          <cell r="N14">
            <v>4537</v>
          </cell>
          <cell r="O14">
            <v>5854</v>
          </cell>
          <cell r="P14">
            <v>5437</v>
          </cell>
          <cell r="Q14">
            <v>6118</v>
          </cell>
          <cell r="R14">
            <v>6773</v>
          </cell>
          <cell r="S14">
            <v>6826</v>
          </cell>
          <cell r="T14">
            <v>8131</v>
          </cell>
          <cell r="U14">
            <v>7362</v>
          </cell>
          <cell r="V14">
            <v>7402</v>
          </cell>
        </row>
        <row r="15">
          <cell r="B15" t="str">
            <v>Vietnam</v>
          </cell>
          <cell r="C15">
            <v>1205</v>
          </cell>
          <cell r="D15">
            <v>1591</v>
          </cell>
          <cell r="E15">
            <v>2207</v>
          </cell>
          <cell r="F15">
            <v>2240.5</v>
          </cell>
          <cell r="G15">
            <v>2274</v>
          </cell>
          <cell r="H15">
            <v>2224</v>
          </cell>
          <cell r="I15">
            <v>2093</v>
          </cell>
          <cell r="J15">
            <v>3448.5</v>
          </cell>
          <cell r="K15">
            <v>4804</v>
          </cell>
          <cell r="L15">
            <v>2558</v>
          </cell>
          <cell r="M15">
            <v>5668</v>
          </cell>
          <cell r="N15">
            <v>5603</v>
          </cell>
          <cell r="O15">
            <v>5738</v>
          </cell>
          <cell r="P15">
            <v>7526</v>
          </cell>
          <cell r="Q15">
            <v>9090</v>
          </cell>
          <cell r="R15">
            <v>11100</v>
          </cell>
          <cell r="S15">
            <v>14562</v>
          </cell>
          <cell r="T15">
            <v>13588</v>
          </cell>
          <cell r="U15">
            <v>11870</v>
          </cell>
          <cell r="V15">
            <v>12967</v>
          </cell>
        </row>
        <row r="16">
          <cell r="B16" t="str">
            <v>France</v>
          </cell>
          <cell r="C16">
            <v>9845</v>
          </cell>
          <cell r="D16">
            <v>8799</v>
          </cell>
          <cell r="E16">
            <v>9005</v>
          </cell>
          <cell r="F16">
            <v>8439</v>
          </cell>
          <cell r="G16">
            <v>9515</v>
          </cell>
          <cell r="H16">
            <v>8481</v>
          </cell>
          <cell r="I16">
            <v>9998</v>
          </cell>
          <cell r="J16">
            <v>10344</v>
          </cell>
          <cell r="K16">
            <v>9617</v>
          </cell>
          <cell r="L16">
            <v>6416</v>
          </cell>
          <cell r="M16">
            <v>7900</v>
          </cell>
          <cell r="N16">
            <v>8005</v>
          </cell>
          <cell r="O16">
            <v>7082</v>
          </cell>
          <cell r="P16">
            <v>7197</v>
          </cell>
          <cell r="Q16">
            <v>7350</v>
          </cell>
          <cell r="R16">
            <v>7386</v>
          </cell>
          <cell r="S16">
            <v>7813</v>
          </cell>
          <cell r="T16">
            <v>8436</v>
          </cell>
          <cell r="U16">
            <v>8247</v>
          </cell>
          <cell r="V16">
            <v>8367</v>
          </cell>
        </row>
        <row r="17">
          <cell r="B17" t="str">
            <v>Spain</v>
          </cell>
          <cell r="C17">
            <v>5943</v>
          </cell>
          <cell r="D17">
            <v>6497</v>
          </cell>
          <cell r="E17">
            <v>6674</v>
          </cell>
          <cell r="F17">
            <v>7644</v>
          </cell>
          <cell r="G17">
            <v>7171</v>
          </cell>
          <cell r="H17">
            <v>6650</v>
          </cell>
          <cell r="I17">
            <v>8068</v>
          </cell>
          <cell r="J17">
            <v>8487</v>
          </cell>
          <cell r="K17">
            <v>6929</v>
          </cell>
          <cell r="L17">
            <v>4100</v>
          </cell>
          <cell r="M17">
            <v>5949</v>
          </cell>
          <cell r="N17">
            <v>5925</v>
          </cell>
          <cell r="O17">
            <v>5265</v>
          </cell>
          <cell r="P17">
            <v>5254</v>
          </cell>
          <cell r="Q17">
            <v>5598</v>
          </cell>
          <cell r="R17">
            <v>6315</v>
          </cell>
          <cell r="S17">
            <v>6513</v>
          </cell>
          <cell r="T17">
            <v>7028</v>
          </cell>
          <cell r="U17">
            <v>7369</v>
          </cell>
          <cell r="V17">
            <v>6964</v>
          </cell>
        </row>
        <row r="18">
          <cell r="B18" t="str">
            <v>Canada</v>
          </cell>
          <cell r="C18">
            <v>4438</v>
          </cell>
          <cell r="D18">
            <v>2730</v>
          </cell>
          <cell r="E18">
            <v>3381</v>
          </cell>
          <cell r="F18">
            <v>3135</v>
          </cell>
          <cell r="G18">
            <v>4387</v>
          </cell>
          <cell r="H18">
            <v>4597</v>
          </cell>
          <cell r="I18">
            <v>5129</v>
          </cell>
          <cell r="J18">
            <v>3722</v>
          </cell>
          <cell r="K18">
            <v>3348</v>
          </cell>
          <cell r="L18">
            <v>2909</v>
          </cell>
          <cell r="M18">
            <v>4258</v>
          </cell>
          <cell r="N18">
            <v>3934</v>
          </cell>
          <cell r="O18">
            <v>3853</v>
          </cell>
          <cell r="P18">
            <v>3912</v>
          </cell>
          <cell r="Q18">
            <v>4546</v>
          </cell>
          <cell r="R18">
            <v>3630</v>
          </cell>
          <cell r="S18">
            <v>3744</v>
          </cell>
          <cell r="T18">
            <v>3802</v>
          </cell>
          <cell r="U18">
            <v>3623</v>
          </cell>
          <cell r="V18">
            <v>2872</v>
          </cell>
        </row>
        <row r="19">
          <cell r="B19" t="str">
            <v>Indonesia</v>
          </cell>
          <cell r="C19">
            <v>1484</v>
          </cell>
          <cell r="D19">
            <v>1265</v>
          </cell>
          <cell r="E19">
            <v>1458</v>
          </cell>
          <cell r="F19">
            <v>1717</v>
          </cell>
          <cell r="G19">
            <v>1976</v>
          </cell>
          <cell r="H19">
            <v>2349</v>
          </cell>
          <cell r="I19">
            <v>1743</v>
          </cell>
          <cell r="J19">
            <v>2465</v>
          </cell>
          <cell r="K19">
            <v>3521</v>
          </cell>
          <cell r="L19">
            <v>2280</v>
          </cell>
          <cell r="M19">
            <v>3261</v>
          </cell>
          <cell r="N19">
            <v>4327</v>
          </cell>
          <cell r="O19">
            <v>5117</v>
          </cell>
          <cell r="P19">
            <v>5231</v>
          </cell>
          <cell r="Q19">
            <v>4556</v>
          </cell>
          <cell r="R19">
            <v>4336</v>
          </cell>
          <cell r="S19">
            <v>4745</v>
          </cell>
          <cell r="T19">
            <v>5136</v>
          </cell>
          <cell r="U19">
            <v>5402</v>
          </cell>
          <cell r="V19">
            <v>6101</v>
          </cell>
        </row>
        <row r="20">
          <cell r="B20" t="str">
            <v>Poland</v>
          </cell>
          <cell r="C20">
            <v>1247</v>
          </cell>
          <cell r="D20">
            <v>1557</v>
          </cell>
          <cell r="E20">
            <v>1851</v>
          </cell>
          <cell r="F20">
            <v>2311</v>
          </cell>
          <cell r="G20">
            <v>2482</v>
          </cell>
          <cell r="H20">
            <v>3083</v>
          </cell>
          <cell r="I20">
            <v>3895</v>
          </cell>
          <cell r="J20">
            <v>4615</v>
          </cell>
          <cell r="K20">
            <v>4902</v>
          </cell>
          <cell r="L20">
            <v>3663</v>
          </cell>
          <cell r="M20">
            <v>4446</v>
          </cell>
          <cell r="N20">
            <v>5057</v>
          </cell>
          <cell r="O20">
            <v>5115</v>
          </cell>
          <cell r="P20">
            <v>5085</v>
          </cell>
          <cell r="Q20">
            <v>5855</v>
          </cell>
          <cell r="R20">
            <v>6153</v>
          </cell>
          <cell r="S20">
            <v>6837</v>
          </cell>
          <cell r="T20">
            <v>6977</v>
          </cell>
          <cell r="U20">
            <v>7467</v>
          </cell>
          <cell r="V20">
            <v>7029</v>
          </cell>
        </row>
        <row r="21">
          <cell r="B21" t="str">
            <v>Egypt</v>
          </cell>
          <cell r="C21">
            <v>405</v>
          </cell>
          <cell r="D21">
            <v>298</v>
          </cell>
          <cell r="E21">
            <v>316</v>
          </cell>
          <cell r="F21">
            <v>313</v>
          </cell>
          <cell r="G21">
            <v>417</v>
          </cell>
          <cell r="H21">
            <v>421</v>
          </cell>
          <cell r="I21">
            <v>535</v>
          </cell>
          <cell r="J21">
            <v>535</v>
          </cell>
          <cell r="K21">
            <v>870</v>
          </cell>
          <cell r="L21">
            <v>422</v>
          </cell>
          <cell r="M21">
            <v>813</v>
          </cell>
          <cell r="N21">
            <v>668</v>
          </cell>
          <cell r="O21">
            <v>901</v>
          </cell>
          <cell r="P21">
            <v>855</v>
          </cell>
          <cell r="Q21">
            <v>1212</v>
          </cell>
          <cell r="R21">
            <v>1375</v>
          </cell>
          <cell r="S21">
            <v>1633</v>
          </cell>
          <cell r="T21">
            <v>1808</v>
          </cell>
          <cell r="U21">
            <v>168</v>
          </cell>
          <cell r="V21">
            <v>117</v>
          </cell>
        </row>
        <row r="22">
          <cell r="B22" t="str">
            <v>Saudi Arabia</v>
          </cell>
          <cell r="C22">
            <v>1130</v>
          </cell>
          <cell r="D22">
            <v>1334</v>
          </cell>
          <cell r="E22">
            <v>905</v>
          </cell>
          <cell r="F22">
            <v>1077</v>
          </cell>
          <cell r="G22">
            <v>1063</v>
          </cell>
          <cell r="H22">
            <v>1592</v>
          </cell>
          <cell r="I22">
            <v>1802</v>
          </cell>
          <cell r="J22">
            <v>2073</v>
          </cell>
          <cell r="K22">
            <v>1826</v>
          </cell>
          <cell r="L22">
            <v>762</v>
          </cell>
          <cell r="M22">
            <v>1696</v>
          </cell>
          <cell r="N22">
            <v>2056</v>
          </cell>
          <cell r="O22">
            <v>2557</v>
          </cell>
          <cell r="P22">
            <v>2056</v>
          </cell>
          <cell r="Q22">
            <v>2736</v>
          </cell>
          <cell r="R22">
            <v>2815</v>
          </cell>
          <cell r="S22">
            <v>2646</v>
          </cell>
          <cell r="T22">
            <v>2110</v>
          </cell>
          <cell r="U22">
            <v>2025</v>
          </cell>
          <cell r="V22">
            <v>4521</v>
          </cell>
        </row>
        <row r="23">
          <cell r="B23" t="str">
            <v>Austria</v>
          </cell>
          <cell r="C23">
            <v>1120</v>
          </cell>
          <cell r="D23">
            <v>1176</v>
          </cell>
          <cell r="E23">
            <v>1273</v>
          </cell>
          <cell r="F23">
            <v>1251</v>
          </cell>
          <cell r="G23">
            <v>1543</v>
          </cell>
          <cell r="H23">
            <v>1440</v>
          </cell>
          <cell r="I23">
            <v>1942</v>
          </cell>
          <cell r="J23">
            <v>2125</v>
          </cell>
          <cell r="K23">
            <v>1995</v>
          </cell>
          <cell r="L23">
            <v>1392</v>
          </cell>
          <cell r="M23">
            <v>1687</v>
          </cell>
          <cell r="N23">
            <v>2006</v>
          </cell>
          <cell r="O23">
            <v>1840</v>
          </cell>
          <cell r="P23">
            <v>1718</v>
          </cell>
          <cell r="Q23">
            <v>1806</v>
          </cell>
          <cell r="R23">
            <v>1933</v>
          </cell>
          <cell r="S23">
            <v>2017</v>
          </cell>
          <cell r="T23">
            <v>2205</v>
          </cell>
          <cell r="U23">
            <v>2197</v>
          </cell>
          <cell r="V23">
            <v>2000</v>
          </cell>
        </row>
        <row r="24">
          <cell r="B24" t="str">
            <v>Belgium</v>
          </cell>
          <cell r="C24">
            <v>5199.9712681638048</v>
          </cell>
          <cell r="D24">
            <v>4416.3896961690889</v>
          </cell>
          <cell r="E24">
            <v>4194.1535667107</v>
          </cell>
          <cell r="F24">
            <v>4694.4062087186267</v>
          </cell>
          <cell r="G24">
            <v>6474.9514531043596</v>
          </cell>
          <cell r="H24">
            <v>5362</v>
          </cell>
          <cell r="I24">
            <v>8711</v>
          </cell>
          <cell r="J24">
            <v>10716</v>
          </cell>
          <cell r="K24">
            <v>8644</v>
          </cell>
          <cell r="L24">
            <v>5390</v>
          </cell>
          <cell r="M24">
            <v>6472</v>
          </cell>
          <cell r="N24">
            <v>7674</v>
          </cell>
          <cell r="O24">
            <v>5921</v>
          </cell>
          <cell r="P24">
            <v>6472</v>
          </cell>
          <cell r="Q24">
            <v>6805</v>
          </cell>
          <cell r="R24">
            <v>7809</v>
          </cell>
          <cell r="S24">
            <v>8710</v>
          </cell>
          <cell r="T24">
            <v>9359</v>
          </cell>
          <cell r="U24">
            <v>9195</v>
          </cell>
          <cell r="V24">
            <v>8014</v>
          </cell>
        </row>
        <row r="25">
          <cell r="B25" t="str">
            <v>United Kingdom</v>
          </cell>
          <cell r="C25">
            <v>4305</v>
          </cell>
          <cell r="D25">
            <v>4539</v>
          </cell>
          <cell r="E25">
            <v>4391</v>
          </cell>
          <cell r="F25">
            <v>4246</v>
          </cell>
          <cell r="G25">
            <v>4651</v>
          </cell>
          <cell r="H25">
            <v>3895</v>
          </cell>
          <cell r="I25">
            <v>4282</v>
          </cell>
          <cell r="J25">
            <v>4623</v>
          </cell>
          <cell r="K25">
            <v>3876</v>
          </cell>
          <cell r="L25">
            <v>2362</v>
          </cell>
          <cell r="M25">
            <v>3161</v>
          </cell>
          <cell r="N25">
            <v>3539</v>
          </cell>
          <cell r="O25">
            <v>3536</v>
          </cell>
          <cell r="P25">
            <v>3107</v>
          </cell>
          <cell r="Q25">
            <v>3680</v>
          </cell>
          <cell r="R25">
            <v>3615</v>
          </cell>
          <cell r="S25">
            <v>4084</v>
          </cell>
          <cell r="T25">
            <v>4137</v>
          </cell>
          <cell r="U25">
            <v>3923</v>
          </cell>
          <cell r="V25">
            <v>3648</v>
          </cell>
        </row>
        <row r="26">
          <cell r="B26" t="str">
            <v>Netherlands</v>
          </cell>
          <cell r="C26">
            <v>2777</v>
          </cell>
          <cell r="D26">
            <v>2502</v>
          </cell>
          <cell r="E26">
            <v>2648</v>
          </cell>
          <cell r="F26">
            <v>2506</v>
          </cell>
          <cell r="G26">
            <v>3086</v>
          </cell>
          <cell r="H26">
            <v>3060</v>
          </cell>
          <cell r="I26">
            <v>4082</v>
          </cell>
          <cell r="J26">
            <v>4504</v>
          </cell>
          <cell r="K26">
            <v>3963</v>
          </cell>
          <cell r="L26">
            <v>2679</v>
          </cell>
          <cell r="M26">
            <v>3213</v>
          </cell>
          <cell r="N26">
            <v>3258</v>
          </cell>
          <cell r="O26">
            <v>3153</v>
          </cell>
          <cell r="P26">
            <v>3055</v>
          </cell>
          <cell r="Q26">
            <v>3247</v>
          </cell>
          <cell r="R26">
            <v>3343</v>
          </cell>
          <cell r="S26">
            <v>3665</v>
          </cell>
          <cell r="T26">
            <v>3972</v>
          </cell>
          <cell r="U26">
            <v>4826</v>
          </cell>
          <cell r="V26">
            <v>4742</v>
          </cell>
        </row>
        <row r="27">
          <cell r="B27" t="str">
            <v>Australia</v>
          </cell>
          <cell r="C27">
            <v>697</v>
          </cell>
          <cell r="D27">
            <v>763</v>
          </cell>
          <cell r="E27">
            <v>598</v>
          </cell>
          <cell r="F27">
            <v>913</v>
          </cell>
          <cell r="G27">
            <v>852</v>
          </cell>
          <cell r="H27">
            <v>1200</v>
          </cell>
          <cell r="I27">
            <v>1039</v>
          </cell>
          <cell r="J27">
            <v>1139</v>
          </cell>
          <cell r="K27">
            <v>1261</v>
          </cell>
          <cell r="L27">
            <v>744</v>
          </cell>
          <cell r="M27">
            <v>993</v>
          </cell>
          <cell r="N27">
            <v>896</v>
          </cell>
          <cell r="O27">
            <v>980</v>
          </cell>
          <cell r="P27">
            <v>629</v>
          </cell>
          <cell r="Q27">
            <v>808</v>
          </cell>
          <cell r="R27">
            <v>714</v>
          </cell>
          <cell r="S27">
            <v>634</v>
          </cell>
          <cell r="T27">
            <v>671</v>
          </cell>
          <cell r="U27">
            <v>661</v>
          </cell>
          <cell r="V27">
            <v>569</v>
          </cell>
        </row>
        <row r="28">
          <cell r="B28" t="str">
            <v>South Africa</v>
          </cell>
          <cell r="C28">
            <v>216</v>
          </cell>
          <cell r="D28">
            <v>145</v>
          </cell>
          <cell r="E28">
            <v>137</v>
          </cell>
          <cell r="F28">
            <v>198</v>
          </cell>
          <cell r="G28">
            <v>317</v>
          </cell>
          <cell r="H28">
            <v>272</v>
          </cell>
          <cell r="I28">
            <v>430</v>
          </cell>
          <cell r="J28">
            <v>365</v>
          </cell>
          <cell r="K28">
            <v>405</v>
          </cell>
          <cell r="L28">
            <v>412</v>
          </cell>
          <cell r="M28">
            <v>524</v>
          </cell>
          <cell r="N28">
            <v>587</v>
          </cell>
          <cell r="O28">
            <v>646</v>
          </cell>
          <cell r="P28">
            <v>1088</v>
          </cell>
          <cell r="Q28">
            <v>850</v>
          </cell>
          <cell r="R28">
            <v>1149</v>
          </cell>
          <cell r="S28">
            <v>912</v>
          </cell>
          <cell r="T28">
            <v>786</v>
          </cell>
          <cell r="U28">
            <v>676</v>
          </cell>
          <cell r="V28">
            <v>800</v>
          </cell>
        </row>
        <row r="29">
          <cell r="B29" t="str">
            <v>Malaysia</v>
          </cell>
          <cell r="C29">
            <v>2862</v>
          </cell>
          <cell r="D29">
            <v>2698</v>
          </cell>
          <cell r="E29">
            <v>1867</v>
          </cell>
          <cell r="F29">
            <v>2144</v>
          </cell>
          <cell r="G29">
            <v>2421</v>
          </cell>
          <cell r="H29">
            <v>2274</v>
          </cell>
          <cell r="I29">
            <v>2587</v>
          </cell>
          <cell r="J29">
            <v>2889</v>
          </cell>
          <cell r="K29">
            <v>2922</v>
          </cell>
          <cell r="L29">
            <v>2432</v>
          </cell>
          <cell r="M29">
            <v>3120</v>
          </cell>
          <cell r="N29">
            <v>2951</v>
          </cell>
          <cell r="O29">
            <v>3187</v>
          </cell>
          <cell r="P29">
            <v>3463</v>
          </cell>
          <cell r="Q29">
            <v>3563</v>
          </cell>
          <cell r="R29">
            <v>3748</v>
          </cell>
          <cell r="S29">
            <v>4371</v>
          </cell>
          <cell r="T29">
            <v>4486</v>
          </cell>
          <cell r="U29">
            <v>4665</v>
          </cell>
          <cell r="V29">
            <v>4766</v>
          </cell>
        </row>
        <row r="30">
          <cell r="B30" t="str">
            <v>Thailand</v>
          </cell>
          <cell r="C30">
            <v>3278</v>
          </cell>
          <cell r="D30">
            <v>3645</v>
          </cell>
          <cell r="E30">
            <v>3773</v>
          </cell>
          <cell r="F30">
            <v>4153</v>
          </cell>
          <cell r="G30">
            <v>4544</v>
          </cell>
          <cell r="H30">
            <v>5220</v>
          </cell>
          <cell r="I30">
            <v>4608</v>
          </cell>
          <cell r="J30">
            <v>5275</v>
          </cell>
          <cell r="K30">
            <v>6195</v>
          </cell>
          <cell r="L30">
            <v>3845</v>
          </cell>
          <cell r="M30">
            <v>6307</v>
          </cell>
          <cell r="N30">
            <v>6836</v>
          </cell>
          <cell r="O30">
            <v>8428</v>
          </cell>
          <cell r="P30">
            <v>9029</v>
          </cell>
          <cell r="Q30">
            <v>8347</v>
          </cell>
          <cell r="R30">
            <v>8135</v>
          </cell>
          <cell r="S30">
            <v>8970</v>
          </cell>
          <cell r="T30">
            <v>8415</v>
          </cell>
          <cell r="U30">
            <v>8768</v>
          </cell>
          <cell r="V30">
            <v>9270</v>
          </cell>
        </row>
        <row r="31">
          <cell r="B31" t="str">
            <v>Sweden</v>
          </cell>
          <cell r="C31">
            <v>1536</v>
          </cell>
          <cell r="D31">
            <v>1381</v>
          </cell>
          <cell r="E31">
            <v>1445</v>
          </cell>
          <cell r="F31">
            <v>1619</v>
          </cell>
          <cell r="G31">
            <v>1799</v>
          </cell>
          <cell r="H31">
            <v>2026</v>
          </cell>
          <cell r="I31">
            <v>2216</v>
          </cell>
          <cell r="J31">
            <v>2455</v>
          </cell>
          <cell r="K31">
            <v>2250</v>
          </cell>
          <cell r="L31">
            <v>1392</v>
          </cell>
          <cell r="M31">
            <v>2038</v>
          </cell>
          <cell r="N31">
            <v>2286</v>
          </cell>
          <cell r="O31">
            <v>2065</v>
          </cell>
          <cell r="P31">
            <v>1889</v>
          </cell>
          <cell r="Q31">
            <v>1718</v>
          </cell>
          <cell r="R31">
            <v>1586</v>
          </cell>
          <cell r="S31">
            <v>1957</v>
          </cell>
          <cell r="T31">
            <v>2210</v>
          </cell>
          <cell r="U31">
            <v>2263</v>
          </cell>
          <cell r="V31">
            <v>2414</v>
          </cell>
        </row>
      </sheetData>
      <sheetData sheetId="34">
        <row r="2">
          <cell r="B2" t="str">
            <v>China</v>
          </cell>
          <cell r="C2">
            <v>11694</v>
          </cell>
          <cell r="D2">
            <v>13703.5</v>
          </cell>
          <cell r="E2">
            <v>15713</v>
          </cell>
          <cell r="F2">
            <v>19851</v>
          </cell>
          <cell r="G2">
            <v>25123</v>
          </cell>
          <cell r="H2">
            <v>32030</v>
          </cell>
          <cell r="I2">
            <v>42231</v>
          </cell>
          <cell r="J2">
            <v>50428</v>
          </cell>
          <cell r="K2">
            <v>56068</v>
          </cell>
          <cell r="L2">
            <v>44710</v>
          </cell>
          <cell r="M2">
            <v>62010</v>
          </cell>
          <cell r="N2">
            <v>71460</v>
          </cell>
          <cell r="O2">
            <v>69431</v>
          </cell>
          <cell r="P2">
            <v>67239</v>
          </cell>
          <cell r="Q2">
            <v>67458</v>
          </cell>
          <cell r="R2">
            <v>70455</v>
          </cell>
          <cell r="S2">
            <v>71053</v>
          </cell>
          <cell r="T2">
            <v>79446</v>
          </cell>
          <cell r="U2">
            <v>86003</v>
          </cell>
          <cell r="V2">
            <v>95787</v>
          </cell>
        </row>
        <row r="3">
          <cell r="B3" t="str">
            <v>India</v>
          </cell>
          <cell r="C3">
            <v>1062</v>
          </cell>
          <cell r="D3">
            <v>1232</v>
          </cell>
          <cell r="E3">
            <v>1402</v>
          </cell>
          <cell r="F3">
            <v>1628</v>
          </cell>
          <cell r="G3">
            <v>1760</v>
          </cell>
          <cell r="H3">
            <v>2248</v>
          </cell>
          <cell r="I3">
            <v>2652</v>
          </cell>
          <cell r="J3">
            <v>2590</v>
          </cell>
          <cell r="K3">
            <v>3683</v>
          </cell>
          <cell r="L3">
            <v>3314</v>
          </cell>
          <cell r="M3">
            <v>2539</v>
          </cell>
          <cell r="N3">
            <v>4518</v>
          </cell>
          <cell r="O3">
            <v>4692</v>
          </cell>
          <cell r="P3">
            <v>4858</v>
          </cell>
          <cell r="Q3">
            <v>5296</v>
          </cell>
          <cell r="R3">
            <v>5056</v>
          </cell>
          <cell r="S3">
            <v>4973</v>
          </cell>
          <cell r="T3">
            <v>3531</v>
          </cell>
          <cell r="U3">
            <v>5436</v>
          </cell>
          <cell r="V3">
            <v>5561</v>
          </cell>
        </row>
        <row r="4">
          <cell r="B4" t="str">
            <v>Japan</v>
          </cell>
          <cell r="C4">
            <v>19012</v>
          </cell>
          <cell r="D4">
            <v>20175</v>
          </cell>
          <cell r="E4">
            <v>21338</v>
          </cell>
          <cell r="F4">
            <v>22838</v>
          </cell>
          <cell r="G4">
            <v>26038</v>
          </cell>
          <cell r="H4">
            <v>27029</v>
          </cell>
          <cell r="I4">
            <v>27372</v>
          </cell>
          <cell r="J4">
            <v>29129</v>
          </cell>
          <cell r="K4">
            <v>29204</v>
          </cell>
          <cell r="L4">
            <v>20858</v>
          </cell>
          <cell r="M4">
            <v>26532</v>
          </cell>
          <cell r="N4">
            <v>26875</v>
          </cell>
          <cell r="O4">
            <v>26972</v>
          </cell>
          <cell r="P4">
            <v>24194</v>
          </cell>
          <cell r="Q4">
            <v>22959</v>
          </cell>
          <cell r="R4">
            <v>21749</v>
          </cell>
          <cell r="S4">
            <v>22661</v>
          </cell>
          <cell r="T4">
            <v>21813</v>
          </cell>
          <cell r="U4">
            <v>21716</v>
          </cell>
          <cell r="V4">
            <v>21729</v>
          </cell>
        </row>
        <row r="5">
          <cell r="B5" t="str">
            <v>United States</v>
          </cell>
          <cell r="C5">
            <v>16458</v>
          </cell>
          <cell r="D5">
            <v>15744</v>
          </cell>
          <cell r="E5">
            <v>15030</v>
          </cell>
          <cell r="F5">
            <v>14402</v>
          </cell>
          <cell r="G5">
            <v>15907</v>
          </cell>
          <cell r="H5">
            <v>23744</v>
          </cell>
          <cell r="I5">
            <v>19815</v>
          </cell>
          <cell r="J5">
            <v>20863</v>
          </cell>
          <cell r="K5">
            <v>20156</v>
          </cell>
          <cell r="L5">
            <v>13792</v>
          </cell>
          <cell r="M5">
            <v>18682</v>
          </cell>
          <cell r="N5">
            <v>22937</v>
          </cell>
          <cell r="O5">
            <v>22013</v>
          </cell>
          <cell r="P5">
            <v>21315</v>
          </cell>
          <cell r="Q5">
            <v>22398</v>
          </cell>
          <cell r="R5">
            <v>19936</v>
          </cell>
          <cell r="S5">
            <v>20787</v>
          </cell>
          <cell r="T5">
            <v>19818</v>
          </cell>
          <cell r="U5">
            <v>20767</v>
          </cell>
          <cell r="V5">
            <v>20865</v>
          </cell>
        </row>
        <row r="6">
          <cell r="B6" t="str">
            <v>Russia</v>
          </cell>
          <cell r="C6">
            <v>2146</v>
          </cell>
          <cell r="D6">
            <v>2123.5</v>
          </cell>
          <cell r="E6">
            <v>2101</v>
          </cell>
          <cell r="F6">
            <v>1991</v>
          </cell>
          <cell r="G6">
            <v>2363</v>
          </cell>
          <cell r="H6">
            <v>2446</v>
          </cell>
          <cell r="I6">
            <v>2651</v>
          </cell>
          <cell r="J6">
            <v>2548</v>
          </cell>
          <cell r="K6">
            <v>2246</v>
          </cell>
          <cell r="L6">
            <v>1582</v>
          </cell>
          <cell r="M6">
            <v>1302</v>
          </cell>
          <cell r="N6">
            <v>1167</v>
          </cell>
          <cell r="O6">
            <v>2038</v>
          </cell>
          <cell r="P6">
            <v>2056</v>
          </cell>
          <cell r="Q6">
            <v>1929</v>
          </cell>
          <cell r="R6">
            <v>2226</v>
          </cell>
          <cell r="S6">
            <v>1858</v>
          </cell>
          <cell r="T6">
            <v>2043</v>
          </cell>
          <cell r="U6">
            <v>2423</v>
          </cell>
          <cell r="V6">
            <v>2499</v>
          </cell>
        </row>
        <row r="7">
          <cell r="B7" t="str">
            <v>South Korea</v>
          </cell>
          <cell r="C7">
            <v>11279</v>
          </cell>
          <cell r="D7">
            <v>12155.5</v>
          </cell>
          <cell r="E7">
            <v>13032</v>
          </cell>
          <cell r="F7">
            <v>12671</v>
          </cell>
          <cell r="G7">
            <v>13809</v>
          </cell>
          <cell r="H7">
            <v>15009</v>
          </cell>
          <cell r="I7">
            <v>16298</v>
          </cell>
          <cell r="J7">
            <v>17927</v>
          </cell>
          <cell r="K7">
            <v>19825</v>
          </cell>
          <cell r="L7">
            <v>21958</v>
          </cell>
          <cell r="M7">
            <v>24599</v>
          </cell>
          <cell r="N7">
            <v>26893</v>
          </cell>
          <cell r="O7">
            <v>25355</v>
          </cell>
          <cell r="P7">
            <v>22674</v>
          </cell>
          <cell r="Q7">
            <v>22293</v>
          </cell>
          <cell r="R7">
            <v>22695</v>
          </cell>
          <cell r="S7">
            <v>22157</v>
          </cell>
          <cell r="T7">
            <v>21448</v>
          </cell>
          <cell r="U7">
            <v>18379</v>
          </cell>
          <cell r="V7">
            <v>17938</v>
          </cell>
        </row>
        <row r="8">
          <cell r="B8" t="str">
            <v>Germany</v>
          </cell>
          <cell r="C8">
            <v>17555</v>
          </cell>
          <cell r="D8">
            <v>19313</v>
          </cell>
          <cell r="E8">
            <v>21071</v>
          </cell>
          <cell r="F8">
            <v>20630</v>
          </cell>
          <cell r="G8">
            <v>22459</v>
          </cell>
          <cell r="H8">
            <v>24727</v>
          </cell>
          <cell r="I8">
            <v>27797</v>
          </cell>
          <cell r="J8">
            <v>30095</v>
          </cell>
          <cell r="K8">
            <v>30249</v>
          </cell>
          <cell r="L8">
            <v>22106</v>
          </cell>
          <cell r="M8">
            <v>26839</v>
          </cell>
          <cell r="N8">
            <v>30405</v>
          </cell>
          <cell r="O8">
            <v>30110</v>
          </cell>
          <cell r="P8">
            <v>30650</v>
          </cell>
          <cell r="Q8">
            <v>32061</v>
          </cell>
          <cell r="R8">
            <v>32201</v>
          </cell>
          <cell r="S8">
            <v>32991</v>
          </cell>
          <cell r="T8">
            <v>35750</v>
          </cell>
          <cell r="U8">
            <v>37154</v>
          </cell>
          <cell r="V8">
            <v>32899</v>
          </cell>
        </row>
        <row r="9">
          <cell r="B9" t="str">
            <v>Türkiye</v>
          </cell>
          <cell r="C9">
            <v>1075</v>
          </cell>
          <cell r="D9">
            <v>1446</v>
          </cell>
          <cell r="E9">
            <v>1817</v>
          </cell>
          <cell r="F9">
            <v>2306</v>
          </cell>
          <cell r="G9">
            <v>2989</v>
          </cell>
          <cell r="H9">
            <v>3601</v>
          </cell>
          <cell r="I9">
            <v>4536</v>
          </cell>
          <cell r="J9">
            <v>5226</v>
          </cell>
          <cell r="K9">
            <v>5787</v>
          </cell>
          <cell r="L9">
            <v>4359</v>
          </cell>
          <cell r="M9">
            <v>4729</v>
          </cell>
          <cell r="N9">
            <v>5181</v>
          </cell>
          <cell r="O9">
            <v>5471</v>
          </cell>
          <cell r="P9">
            <v>5831</v>
          </cell>
          <cell r="Q9">
            <v>6238</v>
          </cell>
          <cell r="R9">
            <v>6328</v>
          </cell>
          <cell r="S9">
            <v>6468</v>
          </cell>
          <cell r="T9">
            <v>7292</v>
          </cell>
          <cell r="U9">
            <v>7769</v>
          </cell>
          <cell r="V9">
            <v>8647</v>
          </cell>
        </row>
        <row r="10">
          <cell r="B10" t="str">
            <v>Brazil</v>
          </cell>
          <cell r="C10">
            <v>1670</v>
          </cell>
          <cell r="D10">
            <v>1717.5</v>
          </cell>
          <cell r="E10">
            <v>1765</v>
          </cell>
          <cell r="F10">
            <v>2288</v>
          </cell>
          <cell r="G10">
            <v>3298</v>
          </cell>
          <cell r="H10">
            <v>3456</v>
          </cell>
          <cell r="I10">
            <v>3357</v>
          </cell>
          <cell r="J10">
            <v>3449</v>
          </cell>
          <cell r="K10">
            <v>3432</v>
          </cell>
          <cell r="L10">
            <v>2069</v>
          </cell>
          <cell r="M10">
            <v>2648</v>
          </cell>
          <cell r="N10">
            <v>2868</v>
          </cell>
          <cell r="O10">
            <v>2812</v>
          </cell>
          <cell r="P10">
            <v>2963</v>
          </cell>
          <cell r="Q10">
            <v>2363</v>
          </cell>
          <cell r="R10">
            <v>2357</v>
          </cell>
          <cell r="S10">
            <v>2665</v>
          </cell>
          <cell r="T10">
            <v>2846</v>
          </cell>
          <cell r="U10">
            <v>2834</v>
          </cell>
          <cell r="V10">
            <v>2360</v>
          </cell>
        </row>
        <row r="11">
          <cell r="B11" t="str">
            <v>Iran</v>
          </cell>
          <cell r="C11">
            <v>30</v>
          </cell>
          <cell r="D11">
            <v>59</v>
          </cell>
          <cell r="E11">
            <v>88</v>
          </cell>
          <cell r="F11">
            <v>39</v>
          </cell>
          <cell r="G11">
            <v>43</v>
          </cell>
          <cell r="H11">
            <v>83</v>
          </cell>
          <cell r="I11">
            <v>55</v>
          </cell>
          <cell r="J11">
            <v>111</v>
          </cell>
          <cell r="K11">
            <v>117</v>
          </cell>
          <cell r="L11">
            <v>45</v>
          </cell>
          <cell r="M11">
            <v>40</v>
          </cell>
          <cell r="N11">
            <v>38</v>
          </cell>
          <cell r="O11">
            <v>109</v>
          </cell>
          <cell r="P11">
            <v>59</v>
          </cell>
          <cell r="Q11">
            <v>57</v>
          </cell>
          <cell r="R11">
            <v>55</v>
          </cell>
          <cell r="S11">
            <v>48</v>
          </cell>
          <cell r="T11">
            <v>59</v>
          </cell>
          <cell r="U11">
            <v>45</v>
          </cell>
          <cell r="V11">
            <v>45</v>
          </cell>
        </row>
        <row r="12">
          <cell r="B12" t="str">
            <v>Italy</v>
          </cell>
          <cell r="C12">
            <v>10721</v>
          </cell>
          <cell r="D12">
            <v>10880.5</v>
          </cell>
          <cell r="E12">
            <v>11040</v>
          </cell>
          <cell r="F12">
            <v>11206</v>
          </cell>
          <cell r="G12">
            <v>12290</v>
          </cell>
          <cell r="H12">
            <v>12341</v>
          </cell>
          <cell r="I12">
            <v>13755</v>
          </cell>
          <cell r="J12">
            <v>13568</v>
          </cell>
          <cell r="K12">
            <v>15292</v>
          </cell>
          <cell r="L12">
            <v>10284</v>
          </cell>
          <cell r="M12">
            <v>12047</v>
          </cell>
          <cell r="N12">
            <v>13086</v>
          </cell>
          <cell r="O12">
            <v>12802</v>
          </cell>
          <cell r="P12">
            <v>12823</v>
          </cell>
          <cell r="Q12">
            <v>12980</v>
          </cell>
          <cell r="R12">
            <v>13234</v>
          </cell>
          <cell r="S12">
            <v>13535</v>
          </cell>
          <cell r="T12">
            <v>14297</v>
          </cell>
          <cell r="U12">
            <v>14147</v>
          </cell>
          <cell r="V12">
            <v>13341</v>
          </cell>
        </row>
        <row r="13">
          <cell r="B13" t="str">
            <v>Ukraine</v>
          </cell>
          <cell r="C13">
            <v>777</v>
          </cell>
          <cell r="D13">
            <v>999</v>
          </cell>
          <cell r="E13">
            <v>1221</v>
          </cell>
          <cell r="F13">
            <v>1410</v>
          </cell>
          <cell r="G13">
            <v>1867</v>
          </cell>
          <cell r="H13">
            <v>1834</v>
          </cell>
          <cell r="I13">
            <v>1819</v>
          </cell>
          <cell r="J13">
            <v>2249</v>
          </cell>
          <cell r="K13">
            <v>2036</v>
          </cell>
          <cell r="L13">
            <v>1310</v>
          </cell>
          <cell r="M13">
            <v>1945</v>
          </cell>
          <cell r="N13">
            <v>2152</v>
          </cell>
          <cell r="O13">
            <v>2433</v>
          </cell>
          <cell r="P13">
            <v>1731</v>
          </cell>
          <cell r="Q13">
            <v>1018</v>
          </cell>
          <cell r="R13">
            <v>756</v>
          </cell>
          <cell r="S13">
            <v>788</v>
          </cell>
          <cell r="T13">
            <v>908</v>
          </cell>
          <cell r="U13">
            <v>859</v>
          </cell>
          <cell r="V13">
            <v>881</v>
          </cell>
        </row>
        <row r="14">
          <cell r="B14" t="str">
            <v>Mexico</v>
          </cell>
          <cell r="C14">
            <v>6920</v>
          </cell>
          <cell r="D14">
            <v>6363.5</v>
          </cell>
          <cell r="E14">
            <v>5807</v>
          </cell>
          <cell r="F14">
            <v>7116</v>
          </cell>
          <cell r="G14">
            <v>8078</v>
          </cell>
          <cell r="H14">
            <v>7319</v>
          </cell>
          <cell r="I14">
            <v>8909</v>
          </cell>
          <cell r="J14">
            <v>9209</v>
          </cell>
          <cell r="K14">
            <v>8190</v>
          </cell>
          <cell r="L14">
            <v>5880</v>
          </cell>
          <cell r="M14">
            <v>8523</v>
          </cell>
          <cell r="N14">
            <v>10655</v>
          </cell>
          <cell r="O14">
            <v>11475</v>
          </cell>
          <cell r="P14">
            <v>12188</v>
          </cell>
          <cell r="Q14">
            <v>13851</v>
          </cell>
          <cell r="R14">
            <v>14326</v>
          </cell>
          <cell r="S14">
            <v>15502</v>
          </cell>
          <cell r="T14">
            <v>14572</v>
          </cell>
          <cell r="U14">
            <v>15454</v>
          </cell>
          <cell r="V14">
            <v>17248</v>
          </cell>
        </row>
        <row r="15">
          <cell r="B15" t="str">
            <v>Vietnam</v>
          </cell>
          <cell r="C15">
            <v>32</v>
          </cell>
          <cell r="D15">
            <v>49</v>
          </cell>
          <cell r="E15">
            <v>66</v>
          </cell>
          <cell r="F15">
            <v>80</v>
          </cell>
          <cell r="G15">
            <v>102</v>
          </cell>
          <cell r="H15">
            <v>145</v>
          </cell>
          <cell r="I15">
            <v>218</v>
          </cell>
          <cell r="J15">
            <v>289</v>
          </cell>
          <cell r="K15">
            <v>416</v>
          </cell>
          <cell r="L15">
            <v>242</v>
          </cell>
          <cell r="M15">
            <v>468</v>
          </cell>
          <cell r="N15">
            <v>666</v>
          </cell>
          <cell r="O15">
            <v>805</v>
          </cell>
          <cell r="P15">
            <v>805</v>
          </cell>
          <cell r="Q15">
            <v>870</v>
          </cell>
          <cell r="R15">
            <v>874</v>
          </cell>
          <cell r="S15">
            <v>1122</v>
          </cell>
          <cell r="T15">
            <v>1111</v>
          </cell>
          <cell r="U15">
            <v>1300</v>
          </cell>
          <cell r="V15">
            <v>1471</v>
          </cell>
        </row>
        <row r="16">
          <cell r="B16" t="str">
            <v>France</v>
          </cell>
          <cell r="C16">
            <v>9611</v>
          </cell>
          <cell r="D16">
            <v>9613</v>
          </cell>
          <cell r="E16">
            <v>9615</v>
          </cell>
          <cell r="F16">
            <v>9795</v>
          </cell>
          <cell r="G16">
            <v>10066</v>
          </cell>
          <cell r="H16">
            <v>10204</v>
          </cell>
          <cell r="I16">
            <v>11584</v>
          </cell>
          <cell r="J16">
            <v>12035</v>
          </cell>
          <cell r="K16">
            <v>11322</v>
          </cell>
          <cell r="L16">
            <v>7367</v>
          </cell>
          <cell r="M16">
            <v>8609</v>
          </cell>
          <cell r="N16">
            <v>9444</v>
          </cell>
          <cell r="O16">
            <v>8579</v>
          </cell>
          <cell r="P16">
            <v>7941</v>
          </cell>
          <cell r="Q16">
            <v>7889</v>
          </cell>
          <cell r="R16">
            <v>8561</v>
          </cell>
          <cell r="S16">
            <v>8237</v>
          </cell>
          <cell r="T16">
            <v>8436</v>
          </cell>
          <cell r="U16">
            <v>8244</v>
          </cell>
          <cell r="V16">
            <v>8632</v>
          </cell>
        </row>
        <row r="17">
          <cell r="B17" t="str">
            <v>Spain</v>
          </cell>
          <cell r="C17">
            <v>6408</v>
          </cell>
          <cell r="D17">
            <v>6367.5</v>
          </cell>
          <cell r="E17">
            <v>6327</v>
          </cell>
          <cell r="F17">
            <v>6767</v>
          </cell>
          <cell r="G17">
            <v>7248</v>
          </cell>
          <cell r="H17">
            <v>7700</v>
          </cell>
          <cell r="I17">
            <v>7056</v>
          </cell>
          <cell r="J17">
            <v>7368</v>
          </cell>
          <cell r="K17">
            <v>9662</v>
          </cell>
          <cell r="L17">
            <v>7706</v>
          </cell>
          <cell r="M17">
            <v>8068</v>
          </cell>
          <cell r="N17">
            <v>9091</v>
          </cell>
          <cell r="O17">
            <v>8612</v>
          </cell>
          <cell r="P17">
            <v>8696</v>
          </cell>
          <cell r="Q17">
            <v>8942</v>
          </cell>
          <cell r="R17">
            <v>9205</v>
          </cell>
          <cell r="S17">
            <v>9584</v>
          </cell>
          <cell r="T17">
            <v>9925</v>
          </cell>
          <cell r="U17">
            <v>10106</v>
          </cell>
          <cell r="V17">
            <v>9480</v>
          </cell>
        </row>
        <row r="18">
          <cell r="B18" t="str">
            <v>Canada</v>
          </cell>
          <cell r="C18">
            <v>7782</v>
          </cell>
          <cell r="D18">
            <v>7756</v>
          </cell>
          <cell r="E18">
            <v>7730</v>
          </cell>
          <cell r="F18">
            <v>7046</v>
          </cell>
          <cell r="G18">
            <v>7230</v>
          </cell>
          <cell r="H18">
            <v>7958</v>
          </cell>
          <cell r="I18">
            <v>8169</v>
          </cell>
          <cell r="J18">
            <v>7735</v>
          </cell>
          <cell r="K18">
            <v>5887</v>
          </cell>
          <cell r="L18">
            <v>3822</v>
          </cell>
          <cell r="M18">
            <v>4836</v>
          </cell>
          <cell r="N18">
            <v>5645</v>
          </cell>
          <cell r="O18">
            <v>5839</v>
          </cell>
          <cell r="P18">
            <v>5166</v>
          </cell>
          <cell r="Q18">
            <v>5823</v>
          </cell>
          <cell r="R18">
            <v>5685</v>
          </cell>
          <cell r="S18">
            <v>6570</v>
          </cell>
          <cell r="T18">
            <v>5974</v>
          </cell>
          <cell r="U18">
            <v>6125</v>
          </cell>
          <cell r="V18">
            <v>6324</v>
          </cell>
        </row>
        <row r="19">
          <cell r="B19" t="str">
            <v>Indonesia</v>
          </cell>
          <cell r="C19">
            <v>583</v>
          </cell>
          <cell r="D19">
            <v>638.5</v>
          </cell>
          <cell r="E19">
            <v>694</v>
          </cell>
          <cell r="F19">
            <v>713</v>
          </cell>
          <cell r="G19">
            <v>814</v>
          </cell>
          <cell r="H19">
            <v>1050</v>
          </cell>
          <cell r="I19">
            <v>1231</v>
          </cell>
          <cell r="J19">
            <v>1455</v>
          </cell>
          <cell r="K19">
            <v>1693</v>
          </cell>
          <cell r="L19">
            <v>1274</v>
          </cell>
          <cell r="M19">
            <v>1467</v>
          </cell>
          <cell r="N19">
            <v>1554</v>
          </cell>
          <cell r="O19">
            <v>1629</v>
          </cell>
          <cell r="P19">
            <v>1565</v>
          </cell>
          <cell r="Q19">
            <v>1710</v>
          </cell>
          <cell r="R19">
            <v>1643</v>
          </cell>
          <cell r="S19">
            <v>1810</v>
          </cell>
          <cell r="T19">
            <v>1306</v>
          </cell>
          <cell r="U19">
            <v>1741</v>
          </cell>
          <cell r="V19">
            <v>1275</v>
          </cell>
        </row>
        <row r="20">
          <cell r="B20" t="str">
            <v>Poland</v>
          </cell>
          <cell r="C20">
            <v>2573</v>
          </cell>
          <cell r="D20">
            <v>3405.5</v>
          </cell>
          <cell r="E20">
            <v>4238</v>
          </cell>
          <cell r="F20">
            <v>5395</v>
          </cell>
          <cell r="G20">
            <v>5822</v>
          </cell>
          <cell r="H20">
            <v>5531</v>
          </cell>
          <cell r="I20">
            <v>6290</v>
          </cell>
          <cell r="J20">
            <v>7051</v>
          </cell>
          <cell r="K20">
            <v>7373</v>
          </cell>
          <cell r="L20">
            <v>6145</v>
          </cell>
          <cell r="M20">
            <v>6799</v>
          </cell>
          <cell r="N20">
            <v>7842</v>
          </cell>
          <cell r="O20">
            <v>8210</v>
          </cell>
          <cell r="P20">
            <v>8641</v>
          </cell>
          <cell r="Q20">
            <v>9103</v>
          </cell>
          <cell r="R20">
            <v>9400</v>
          </cell>
          <cell r="S20">
            <v>8704</v>
          </cell>
          <cell r="T20">
            <v>9017</v>
          </cell>
          <cell r="U20">
            <v>9682</v>
          </cell>
          <cell r="V20">
            <v>9865</v>
          </cell>
        </row>
        <row r="21">
          <cell r="B21" t="str">
            <v>Egypt</v>
          </cell>
          <cell r="C21">
            <v>27</v>
          </cell>
          <cell r="D21">
            <v>34</v>
          </cell>
          <cell r="E21">
            <v>41</v>
          </cell>
          <cell r="F21">
            <v>62</v>
          </cell>
          <cell r="G21">
            <v>264</v>
          </cell>
          <cell r="H21">
            <v>133</v>
          </cell>
          <cell r="I21">
            <v>175</v>
          </cell>
          <cell r="J21">
            <v>180</v>
          </cell>
          <cell r="K21">
            <v>233</v>
          </cell>
          <cell r="L21">
            <v>324</v>
          </cell>
          <cell r="M21">
            <v>320</v>
          </cell>
          <cell r="N21">
            <v>214</v>
          </cell>
          <cell r="O21">
            <v>135</v>
          </cell>
          <cell r="P21">
            <v>223</v>
          </cell>
          <cell r="Q21">
            <v>241</v>
          </cell>
          <cell r="R21">
            <v>132</v>
          </cell>
          <cell r="S21">
            <v>127</v>
          </cell>
          <cell r="T21">
            <v>91</v>
          </cell>
          <cell r="U21">
            <v>101</v>
          </cell>
          <cell r="V21">
            <v>170</v>
          </cell>
        </row>
        <row r="22">
          <cell r="B22" t="str">
            <v>Saudi Arabia</v>
          </cell>
          <cell r="C22">
            <v>37</v>
          </cell>
          <cell r="D22">
            <v>38</v>
          </cell>
          <cell r="E22">
            <v>39</v>
          </cell>
          <cell r="F22">
            <v>42</v>
          </cell>
          <cell r="G22">
            <v>30</v>
          </cell>
          <cell r="H22">
            <v>129</v>
          </cell>
          <cell r="I22">
            <v>34</v>
          </cell>
          <cell r="J22">
            <v>132</v>
          </cell>
          <cell r="K22">
            <v>156</v>
          </cell>
          <cell r="L22">
            <v>46</v>
          </cell>
          <cell r="M22">
            <v>277</v>
          </cell>
          <cell r="N22">
            <v>103</v>
          </cell>
          <cell r="O22">
            <v>194</v>
          </cell>
          <cell r="P22">
            <v>729</v>
          </cell>
          <cell r="Q22">
            <v>767</v>
          </cell>
          <cell r="R22">
            <v>719</v>
          </cell>
          <cell r="S22">
            <v>701</v>
          </cell>
          <cell r="T22">
            <v>944</v>
          </cell>
          <cell r="U22">
            <v>1110</v>
          </cell>
          <cell r="V22">
            <v>342</v>
          </cell>
        </row>
        <row r="23">
          <cell r="B23" t="str">
            <v>Austria</v>
          </cell>
          <cell r="C23">
            <v>2215</v>
          </cell>
          <cell r="D23">
            <v>2369.5</v>
          </cell>
          <cell r="E23">
            <v>2524</v>
          </cell>
          <cell r="F23">
            <v>2723</v>
          </cell>
          <cell r="G23">
            <v>3081</v>
          </cell>
          <cell r="H23">
            <v>3075</v>
          </cell>
          <cell r="I23">
            <v>3509</v>
          </cell>
          <cell r="J23">
            <v>3840</v>
          </cell>
          <cell r="K23">
            <v>3834</v>
          </cell>
          <cell r="L23">
            <v>2706</v>
          </cell>
          <cell r="M23">
            <v>3189</v>
          </cell>
          <cell r="N23">
            <v>3574</v>
          </cell>
          <cell r="O23">
            <v>3588</v>
          </cell>
          <cell r="P23">
            <v>3606</v>
          </cell>
          <cell r="Q23">
            <v>3661</v>
          </cell>
          <cell r="R23">
            <v>3685</v>
          </cell>
          <cell r="S23">
            <v>3761</v>
          </cell>
          <cell r="T23">
            <v>3899</v>
          </cell>
          <cell r="U23">
            <v>4010</v>
          </cell>
          <cell r="V23">
            <v>3977</v>
          </cell>
        </row>
        <row r="24">
          <cell r="B24" t="str">
            <v>Belgium</v>
          </cell>
          <cell r="C24">
            <v>5484</v>
          </cell>
          <cell r="D24">
            <v>5697</v>
          </cell>
          <cell r="E24">
            <v>5910</v>
          </cell>
          <cell r="F24">
            <v>6015</v>
          </cell>
          <cell r="G24">
            <v>6492</v>
          </cell>
          <cell r="H24">
            <v>6651</v>
          </cell>
          <cell r="I24">
            <v>7165</v>
          </cell>
          <cell r="J24">
            <v>6753</v>
          </cell>
          <cell r="K24">
            <v>6916</v>
          </cell>
          <cell r="L24">
            <v>5466</v>
          </cell>
          <cell r="M24">
            <v>5471</v>
          </cell>
          <cell r="N24">
            <v>6436</v>
          </cell>
          <cell r="O24">
            <v>7272</v>
          </cell>
          <cell r="P24">
            <v>7942</v>
          </cell>
          <cell r="Q24">
            <v>7566</v>
          </cell>
          <cell r="R24">
            <v>6826</v>
          </cell>
          <cell r="S24">
            <v>7644</v>
          </cell>
          <cell r="T24">
            <v>7413</v>
          </cell>
          <cell r="U24">
            <v>8014</v>
          </cell>
          <cell r="V24">
            <v>8248</v>
          </cell>
        </row>
        <row r="25">
          <cell r="B25" t="str">
            <v>United Kingdom</v>
          </cell>
          <cell r="C25">
            <v>5782</v>
          </cell>
          <cell r="D25">
            <v>5803.5</v>
          </cell>
          <cell r="E25">
            <v>5825</v>
          </cell>
          <cell r="F25">
            <v>6094</v>
          </cell>
          <cell r="G25">
            <v>6790</v>
          </cell>
          <cell r="H25">
            <v>6794</v>
          </cell>
          <cell r="I25">
            <v>6459</v>
          </cell>
          <cell r="J25">
            <v>7089</v>
          </cell>
          <cell r="K25">
            <v>6833</v>
          </cell>
          <cell r="L25">
            <v>4684</v>
          </cell>
          <cell r="M25">
            <v>5647</v>
          </cell>
          <cell r="N25">
            <v>6207</v>
          </cell>
          <cell r="O25">
            <v>5997</v>
          </cell>
          <cell r="P25">
            <v>5998</v>
          </cell>
          <cell r="Q25">
            <v>5848</v>
          </cell>
          <cell r="R25">
            <v>5815</v>
          </cell>
          <cell r="S25">
            <v>5983</v>
          </cell>
          <cell r="T25">
            <v>6059</v>
          </cell>
          <cell r="U25">
            <v>6259</v>
          </cell>
          <cell r="V25">
            <v>5972</v>
          </cell>
        </row>
        <row r="26">
          <cell r="B26" t="str">
            <v>Netherlands</v>
          </cell>
          <cell r="C26">
            <v>3428</v>
          </cell>
          <cell r="D26">
            <v>3569</v>
          </cell>
          <cell r="E26">
            <v>3710</v>
          </cell>
          <cell r="F26">
            <v>3932</v>
          </cell>
          <cell r="G26">
            <v>4570</v>
          </cell>
          <cell r="H26">
            <v>4790</v>
          </cell>
          <cell r="I26">
            <v>5173</v>
          </cell>
          <cell r="J26">
            <v>6268</v>
          </cell>
          <cell r="K26">
            <v>6160</v>
          </cell>
          <cell r="L26">
            <v>3896</v>
          </cell>
          <cell r="M26">
            <v>5137</v>
          </cell>
          <cell r="N26">
            <v>6913</v>
          </cell>
          <cell r="O26">
            <v>6882</v>
          </cell>
          <cell r="P26">
            <v>7394</v>
          </cell>
          <cell r="Q26">
            <v>6864</v>
          </cell>
          <cell r="R26">
            <v>5594</v>
          </cell>
          <cell r="S26">
            <v>5882</v>
          </cell>
          <cell r="T26">
            <v>6226</v>
          </cell>
          <cell r="U26">
            <v>6744</v>
          </cell>
          <cell r="V26">
            <v>7133</v>
          </cell>
        </row>
        <row r="27">
          <cell r="B27" t="str">
            <v>Australia</v>
          </cell>
          <cell r="C27">
            <v>508</v>
          </cell>
          <cell r="D27">
            <v>577</v>
          </cell>
          <cell r="E27">
            <v>646</v>
          </cell>
          <cell r="F27">
            <v>600</v>
          </cell>
          <cell r="G27">
            <v>603</v>
          </cell>
          <cell r="H27">
            <v>957</v>
          </cell>
          <cell r="I27">
            <v>679</v>
          </cell>
          <cell r="J27">
            <v>683</v>
          </cell>
          <cell r="K27">
            <v>697</v>
          </cell>
          <cell r="L27">
            <v>537</v>
          </cell>
          <cell r="M27">
            <v>667</v>
          </cell>
          <cell r="N27">
            <v>753</v>
          </cell>
          <cell r="O27">
            <v>835</v>
          </cell>
          <cell r="P27">
            <v>866</v>
          </cell>
          <cell r="Q27">
            <v>829</v>
          </cell>
          <cell r="R27">
            <v>890</v>
          </cell>
          <cell r="S27">
            <v>868</v>
          </cell>
          <cell r="T27">
            <v>482</v>
          </cell>
          <cell r="U27">
            <v>411</v>
          </cell>
          <cell r="V27">
            <v>460</v>
          </cell>
        </row>
        <row r="28">
          <cell r="B28" t="str">
            <v>South Africa</v>
          </cell>
          <cell r="C28">
            <v>720</v>
          </cell>
          <cell r="D28">
            <v>806</v>
          </cell>
          <cell r="E28">
            <v>892</v>
          </cell>
          <cell r="F28">
            <v>691</v>
          </cell>
          <cell r="G28">
            <v>1010</v>
          </cell>
          <cell r="H28">
            <v>1029</v>
          </cell>
          <cell r="I28">
            <v>1233</v>
          </cell>
          <cell r="J28">
            <v>1339</v>
          </cell>
          <cell r="K28">
            <v>1475</v>
          </cell>
          <cell r="L28">
            <v>1038</v>
          </cell>
          <cell r="M28">
            <v>1237</v>
          </cell>
          <cell r="N28">
            <v>1426</v>
          </cell>
          <cell r="O28">
            <v>1436</v>
          </cell>
          <cell r="P28">
            <v>1772</v>
          </cell>
          <cell r="Q28">
            <v>1794</v>
          </cell>
          <cell r="R28">
            <v>1518</v>
          </cell>
          <cell r="S28">
            <v>1694</v>
          </cell>
          <cell r="T28">
            <v>1637</v>
          </cell>
          <cell r="U28">
            <v>1663</v>
          </cell>
          <cell r="V28">
            <v>1790</v>
          </cell>
        </row>
        <row r="29">
          <cell r="B29" t="str">
            <v>Malaysia</v>
          </cell>
          <cell r="C29">
            <v>774</v>
          </cell>
          <cell r="D29">
            <v>777</v>
          </cell>
          <cell r="E29">
            <v>780</v>
          </cell>
          <cell r="F29">
            <v>824</v>
          </cell>
          <cell r="G29">
            <v>1342</v>
          </cell>
          <cell r="H29">
            <v>1311</v>
          </cell>
          <cell r="I29">
            <v>1484</v>
          </cell>
          <cell r="J29">
            <v>1507</v>
          </cell>
          <cell r="K29">
            <v>1748</v>
          </cell>
          <cell r="L29">
            <v>1612</v>
          </cell>
          <cell r="M29">
            <v>2008</v>
          </cell>
          <cell r="N29">
            <v>1788</v>
          </cell>
          <cell r="O29">
            <v>1809</v>
          </cell>
          <cell r="P29">
            <v>1252</v>
          </cell>
          <cell r="Q29">
            <v>1864</v>
          </cell>
          <cell r="R29">
            <v>1895</v>
          </cell>
          <cell r="S29">
            <v>1996</v>
          </cell>
          <cell r="T29">
            <v>1849</v>
          </cell>
          <cell r="U29">
            <v>1945</v>
          </cell>
          <cell r="V29">
            <v>1977</v>
          </cell>
        </row>
        <row r="30">
          <cell r="B30" t="str">
            <v>Thailand</v>
          </cell>
          <cell r="C30">
            <v>1310</v>
          </cell>
          <cell r="D30">
            <v>1317.5</v>
          </cell>
          <cell r="E30">
            <v>1325</v>
          </cell>
          <cell r="F30">
            <v>1525</v>
          </cell>
          <cell r="G30">
            <v>1966</v>
          </cell>
          <cell r="H30">
            <v>2744</v>
          </cell>
          <cell r="I30">
            <v>2751</v>
          </cell>
          <cell r="J30">
            <v>3134</v>
          </cell>
          <cell r="K30">
            <v>3427</v>
          </cell>
          <cell r="L30">
            <v>2652</v>
          </cell>
          <cell r="M30">
            <v>3687</v>
          </cell>
          <cell r="N30">
            <v>4235</v>
          </cell>
          <cell r="O30">
            <v>4751</v>
          </cell>
          <cell r="P30">
            <v>4906</v>
          </cell>
          <cell r="Q30">
            <v>5121</v>
          </cell>
          <cell r="R30">
            <v>4968</v>
          </cell>
          <cell r="S30">
            <v>5480</v>
          </cell>
          <cell r="T30">
            <v>5674</v>
          </cell>
          <cell r="U30">
            <v>6346</v>
          </cell>
          <cell r="V30">
            <v>4485</v>
          </cell>
        </row>
        <row r="31">
          <cell r="B31" t="str">
            <v>Sweden</v>
          </cell>
          <cell r="C31">
            <v>2096</v>
          </cell>
          <cell r="D31">
            <v>2129.5</v>
          </cell>
          <cell r="E31">
            <v>2163</v>
          </cell>
          <cell r="F31">
            <v>2421</v>
          </cell>
          <cell r="G31">
            <v>2607</v>
          </cell>
          <cell r="H31">
            <v>2777</v>
          </cell>
          <cell r="I31">
            <v>2994</v>
          </cell>
          <cell r="J31">
            <v>3272</v>
          </cell>
          <cell r="K31">
            <v>3157</v>
          </cell>
          <cell r="L31">
            <v>2064</v>
          </cell>
          <cell r="M31">
            <v>2575</v>
          </cell>
          <cell r="N31">
            <v>2970</v>
          </cell>
          <cell r="O31">
            <v>2746</v>
          </cell>
          <cell r="P31">
            <v>2666</v>
          </cell>
          <cell r="Q31">
            <v>2645</v>
          </cell>
          <cell r="R31">
            <v>2704</v>
          </cell>
          <cell r="S31">
            <v>3010</v>
          </cell>
          <cell r="T31">
            <v>3160</v>
          </cell>
          <cell r="U31">
            <v>3266</v>
          </cell>
          <cell r="V31">
            <v>3216</v>
          </cell>
        </row>
      </sheetData>
      <sheetData sheetId="35">
        <row r="2">
          <cell r="B2" t="str">
            <v>China</v>
          </cell>
          <cell r="C2">
            <v>4719</v>
          </cell>
          <cell r="D2">
            <v>5018</v>
          </cell>
          <cell r="E2">
            <v>5317</v>
          </cell>
          <cell r="F2">
            <v>7427</v>
          </cell>
          <cell r="G2">
            <v>7405</v>
          </cell>
          <cell r="H2">
            <v>6216</v>
          </cell>
          <cell r="I2">
            <v>7211</v>
          </cell>
          <cell r="J2">
            <v>7545</v>
          </cell>
          <cell r="K2">
            <v>8923</v>
          </cell>
          <cell r="L2">
            <v>9013</v>
          </cell>
          <cell r="M2">
            <v>11874</v>
          </cell>
          <cell r="N2">
            <v>13635</v>
          </cell>
          <cell r="O2">
            <v>12797</v>
          </cell>
          <cell r="P2">
            <v>12577</v>
          </cell>
          <cell r="Q2">
            <v>12329</v>
          </cell>
          <cell r="R2">
            <v>9856</v>
          </cell>
          <cell r="S2">
            <v>10579</v>
          </cell>
          <cell r="T2">
            <v>11800</v>
          </cell>
          <cell r="U2">
            <v>11500</v>
          </cell>
          <cell r="V2">
            <v>9404</v>
          </cell>
        </row>
        <row r="3">
          <cell r="B3" t="str">
            <v>India</v>
          </cell>
          <cell r="C3">
            <v>725</v>
          </cell>
          <cell r="D3">
            <v>811</v>
          </cell>
          <cell r="E3">
            <v>897</v>
          </cell>
          <cell r="F3">
            <v>848</v>
          </cell>
          <cell r="G3">
            <v>998</v>
          </cell>
          <cell r="H3">
            <v>1721</v>
          </cell>
          <cell r="I3">
            <v>3143</v>
          </cell>
          <cell r="J3">
            <v>2708</v>
          </cell>
          <cell r="K3">
            <v>3753</v>
          </cell>
          <cell r="L3">
            <v>3422</v>
          </cell>
          <cell r="M3">
            <v>3471</v>
          </cell>
          <cell r="N3">
            <v>3423</v>
          </cell>
          <cell r="O3">
            <v>4606</v>
          </cell>
          <cell r="P3">
            <v>5900</v>
          </cell>
          <cell r="Q3">
            <v>4423</v>
          </cell>
          <cell r="R3">
            <v>4643</v>
          </cell>
          <cell r="S3">
            <v>5856</v>
          </cell>
          <cell r="T3">
            <v>4265</v>
          </cell>
          <cell r="U3">
            <v>8611</v>
          </cell>
          <cell r="V3">
            <v>5444</v>
          </cell>
        </row>
        <row r="4">
          <cell r="B4" t="str">
            <v>Japan</v>
          </cell>
          <cell r="C4">
            <v>3257</v>
          </cell>
          <cell r="D4">
            <v>3482.5</v>
          </cell>
          <cell r="E4">
            <v>3708</v>
          </cell>
          <cell r="F4">
            <v>4034</v>
          </cell>
          <cell r="G4">
            <v>4624</v>
          </cell>
          <cell r="H4">
            <v>5368</v>
          </cell>
          <cell r="I4">
            <v>5927</v>
          </cell>
          <cell r="J4">
            <v>6442</v>
          </cell>
          <cell r="K4">
            <v>6401</v>
          </cell>
          <cell r="L4">
            <v>4643</v>
          </cell>
          <cell r="M4">
            <v>5932</v>
          </cell>
          <cell r="N4">
            <v>6541</v>
          </cell>
          <cell r="O4">
            <v>7054</v>
          </cell>
          <cell r="P4">
            <v>7067</v>
          </cell>
          <cell r="Q4">
            <v>7386</v>
          </cell>
          <cell r="R4">
            <v>7135</v>
          </cell>
          <cell r="S4">
            <v>7422</v>
          </cell>
          <cell r="T4">
            <v>7731</v>
          </cell>
          <cell r="U4">
            <v>7843</v>
          </cell>
          <cell r="V4">
            <v>7879</v>
          </cell>
        </row>
        <row r="5">
          <cell r="B5" t="str">
            <v>United States</v>
          </cell>
          <cell r="C5">
            <v>30017</v>
          </cell>
          <cell r="D5">
            <v>30821.5</v>
          </cell>
          <cell r="E5">
            <v>31626</v>
          </cell>
          <cell r="F5">
            <v>31090</v>
          </cell>
          <cell r="G5">
            <v>33324</v>
          </cell>
          <cell r="H5">
            <v>44117</v>
          </cell>
          <cell r="I5">
            <v>40261</v>
          </cell>
          <cell r="J5">
            <v>39656</v>
          </cell>
          <cell r="K5">
            <v>33053</v>
          </cell>
          <cell r="L5">
            <v>23485</v>
          </cell>
          <cell r="M5">
            <v>30005</v>
          </cell>
          <cell r="N5">
            <v>35341</v>
          </cell>
          <cell r="O5">
            <v>38297</v>
          </cell>
          <cell r="P5">
            <v>39088</v>
          </cell>
          <cell r="Q5">
            <v>39132</v>
          </cell>
          <cell r="R5">
            <v>42694</v>
          </cell>
          <cell r="S5">
            <v>44314</v>
          </cell>
          <cell r="T5">
            <v>44246</v>
          </cell>
          <cell r="U5">
            <v>48060</v>
          </cell>
          <cell r="V5">
            <v>49001</v>
          </cell>
        </row>
        <row r="6">
          <cell r="B6" t="str">
            <v>Russia</v>
          </cell>
          <cell r="C6">
            <v>1603</v>
          </cell>
          <cell r="D6">
            <v>2191.5</v>
          </cell>
          <cell r="E6">
            <v>2780</v>
          </cell>
          <cell r="F6">
            <v>3315</v>
          </cell>
          <cell r="G6">
            <v>4352</v>
          </cell>
          <cell r="H6">
            <v>5369</v>
          </cell>
          <cell r="I6">
            <v>7008</v>
          </cell>
          <cell r="J6">
            <v>9771</v>
          </cell>
          <cell r="K6">
            <v>11212</v>
          </cell>
          <cell r="L6">
            <v>4864</v>
          </cell>
          <cell r="M6">
            <v>7334</v>
          </cell>
          <cell r="N6">
            <v>10216</v>
          </cell>
          <cell r="O6">
            <v>11627</v>
          </cell>
          <cell r="P6">
            <v>11000</v>
          </cell>
          <cell r="Q6">
            <v>9390</v>
          </cell>
          <cell r="R6">
            <v>6189</v>
          </cell>
          <cell r="S6">
            <v>6586</v>
          </cell>
          <cell r="T6">
            <v>8203</v>
          </cell>
          <cell r="U6">
            <v>8185</v>
          </cell>
          <cell r="V6">
            <v>8763</v>
          </cell>
        </row>
        <row r="7">
          <cell r="B7" t="str">
            <v>South Korea</v>
          </cell>
          <cell r="C7">
            <v>1417</v>
          </cell>
          <cell r="D7">
            <v>1778.5</v>
          </cell>
          <cell r="E7">
            <v>2140</v>
          </cell>
          <cell r="F7">
            <v>2308</v>
          </cell>
          <cell r="G7">
            <v>3097</v>
          </cell>
          <cell r="H7">
            <v>3043</v>
          </cell>
          <cell r="I7">
            <v>3672</v>
          </cell>
          <cell r="J7">
            <v>4822</v>
          </cell>
          <cell r="K7">
            <v>5460</v>
          </cell>
          <cell r="L7">
            <v>5632</v>
          </cell>
          <cell r="M7">
            <v>5977</v>
          </cell>
          <cell r="N7">
            <v>6057</v>
          </cell>
          <cell r="O7">
            <v>6419</v>
          </cell>
          <cell r="P7">
            <v>6499</v>
          </cell>
          <cell r="Q7">
            <v>6087</v>
          </cell>
          <cell r="R7">
            <v>6603</v>
          </cell>
          <cell r="S7">
            <v>6698</v>
          </cell>
          <cell r="T7">
            <v>6847</v>
          </cell>
          <cell r="U7">
            <v>5972</v>
          </cell>
          <cell r="V7">
            <v>5190</v>
          </cell>
        </row>
        <row r="8">
          <cell r="B8" t="str">
            <v>Germany</v>
          </cell>
          <cell r="C8">
            <v>13342</v>
          </cell>
          <cell r="D8">
            <v>13592</v>
          </cell>
          <cell r="E8">
            <v>13842</v>
          </cell>
          <cell r="F8">
            <v>14437</v>
          </cell>
          <cell r="G8">
            <v>14752</v>
          </cell>
          <cell r="H8">
            <v>16705</v>
          </cell>
          <cell r="I8">
            <v>20493</v>
          </cell>
          <cell r="J8">
            <v>19597</v>
          </cell>
          <cell r="K8">
            <v>20868</v>
          </cell>
          <cell r="L8">
            <v>16143</v>
          </cell>
          <cell r="M8">
            <v>20477</v>
          </cell>
          <cell r="N8">
            <v>22453</v>
          </cell>
          <cell r="O8">
            <v>21231</v>
          </cell>
          <cell r="P8">
            <v>20923</v>
          </cell>
          <cell r="Q8">
            <v>21791</v>
          </cell>
          <cell r="R8">
            <v>21851</v>
          </cell>
          <cell r="S8">
            <v>23537</v>
          </cell>
          <cell r="T8">
            <v>25032</v>
          </cell>
          <cell r="U8">
            <v>25920</v>
          </cell>
          <cell r="V8">
            <v>25675</v>
          </cell>
        </row>
        <row r="9">
          <cell r="B9" t="str">
            <v>Türkiye</v>
          </cell>
          <cell r="C9">
            <v>1420</v>
          </cell>
          <cell r="D9">
            <v>1337</v>
          </cell>
          <cell r="E9">
            <v>1254</v>
          </cell>
          <cell r="F9">
            <v>1448</v>
          </cell>
          <cell r="G9">
            <v>2154</v>
          </cell>
          <cell r="H9">
            <v>2636</v>
          </cell>
          <cell r="I9">
            <v>2588</v>
          </cell>
          <cell r="J9">
            <v>2981</v>
          </cell>
          <cell r="K9">
            <v>3045</v>
          </cell>
          <cell r="L9">
            <v>2515</v>
          </cell>
          <cell r="M9">
            <v>3483</v>
          </cell>
          <cell r="N9">
            <v>4158</v>
          </cell>
          <cell r="O9">
            <v>4132</v>
          </cell>
          <cell r="P9">
            <v>4310</v>
          </cell>
          <cell r="Q9">
            <v>3912</v>
          </cell>
          <cell r="R9">
            <v>4476</v>
          </cell>
          <cell r="S9">
            <v>4514</v>
          </cell>
          <cell r="T9">
            <v>4681</v>
          </cell>
          <cell r="U9">
            <v>3782</v>
          </cell>
          <cell r="V9">
            <v>3228</v>
          </cell>
        </row>
        <row r="10">
          <cell r="B10" t="str">
            <v>Brazil</v>
          </cell>
          <cell r="C10">
            <v>1082</v>
          </cell>
          <cell r="D10">
            <v>1043</v>
          </cell>
          <cell r="E10">
            <v>1004</v>
          </cell>
          <cell r="F10">
            <v>962</v>
          </cell>
          <cell r="G10">
            <v>1193</v>
          </cell>
          <cell r="H10">
            <v>1415</v>
          </cell>
          <cell r="I10">
            <v>1703</v>
          </cell>
          <cell r="J10">
            <v>2261</v>
          </cell>
          <cell r="K10">
            <v>3151</v>
          </cell>
          <cell r="L10">
            <v>2606</v>
          </cell>
          <cell r="M10">
            <v>4055</v>
          </cell>
          <cell r="N10">
            <v>4902</v>
          </cell>
          <cell r="O10">
            <v>4752</v>
          </cell>
          <cell r="P10">
            <v>5347</v>
          </cell>
          <cell r="Q10">
            <v>4694</v>
          </cell>
          <cell r="R10">
            <v>3703</v>
          </cell>
          <cell r="S10">
            <v>3313</v>
          </cell>
          <cell r="T10">
            <v>2694</v>
          </cell>
          <cell r="U10">
            <v>2836</v>
          </cell>
          <cell r="V10">
            <v>2717</v>
          </cell>
        </row>
        <row r="11">
          <cell r="B11" t="str">
            <v>Iran</v>
          </cell>
          <cell r="C11">
            <v>816</v>
          </cell>
          <cell r="D11">
            <v>868.5</v>
          </cell>
          <cell r="E11">
            <v>921</v>
          </cell>
          <cell r="F11">
            <v>1182</v>
          </cell>
          <cell r="G11">
            <v>1392</v>
          </cell>
          <cell r="H11">
            <v>1708</v>
          </cell>
          <cell r="I11">
            <v>1198</v>
          </cell>
          <cell r="J11">
            <v>1694</v>
          </cell>
          <cell r="K11">
            <v>2162</v>
          </cell>
          <cell r="L11">
            <v>1301</v>
          </cell>
          <cell r="M11">
            <v>1793</v>
          </cell>
          <cell r="N11">
            <v>1874</v>
          </cell>
          <cell r="O11">
            <v>1791</v>
          </cell>
          <cell r="P11">
            <v>1485</v>
          </cell>
          <cell r="Q11">
            <v>2058</v>
          </cell>
          <cell r="R11">
            <v>1788</v>
          </cell>
          <cell r="S11">
            <v>1707</v>
          </cell>
          <cell r="T11">
            <v>2166</v>
          </cell>
          <cell r="U11">
            <v>1562</v>
          </cell>
          <cell r="V11">
            <v>842</v>
          </cell>
        </row>
        <row r="12">
          <cell r="B12" t="str">
            <v>Italy</v>
          </cell>
          <cell r="C12">
            <v>6212</v>
          </cell>
          <cell r="D12">
            <v>6331</v>
          </cell>
          <cell r="E12">
            <v>6450</v>
          </cell>
          <cell r="F12">
            <v>7148</v>
          </cell>
          <cell r="G12">
            <v>7510</v>
          </cell>
          <cell r="H12">
            <v>7274</v>
          </cell>
          <cell r="I12">
            <v>8351</v>
          </cell>
          <cell r="J12">
            <v>9259</v>
          </cell>
          <cell r="K12">
            <v>10526</v>
          </cell>
          <cell r="L12">
            <v>7665</v>
          </cell>
          <cell r="M12">
            <v>9003</v>
          </cell>
          <cell r="N12">
            <v>8879</v>
          </cell>
          <cell r="O12">
            <v>6676</v>
          </cell>
          <cell r="P12">
            <v>6327</v>
          </cell>
          <cell r="Q12">
            <v>6747</v>
          </cell>
          <cell r="R12">
            <v>7506</v>
          </cell>
          <cell r="S12">
            <v>8318</v>
          </cell>
          <cell r="T12">
            <v>8916</v>
          </cell>
          <cell r="U12">
            <v>9018</v>
          </cell>
          <cell r="V12">
            <v>8528</v>
          </cell>
        </row>
        <row r="13">
          <cell r="B13" t="str">
            <v>Ukraine</v>
          </cell>
          <cell r="C13">
            <v>337</v>
          </cell>
          <cell r="D13">
            <v>484.5</v>
          </cell>
          <cell r="E13">
            <v>632</v>
          </cell>
          <cell r="F13">
            <v>831</v>
          </cell>
          <cell r="G13">
            <v>1034</v>
          </cell>
          <cell r="H13">
            <v>1362</v>
          </cell>
          <cell r="I13">
            <v>1814</v>
          </cell>
          <cell r="J13">
            <v>2327</v>
          </cell>
          <cell r="K13">
            <v>2974</v>
          </cell>
          <cell r="L13">
            <v>900</v>
          </cell>
          <cell r="M13">
            <v>1406</v>
          </cell>
          <cell r="N13">
            <v>1948</v>
          </cell>
          <cell r="O13">
            <v>2236</v>
          </cell>
          <cell r="P13">
            <v>1875</v>
          </cell>
          <cell r="Q13">
            <v>1127</v>
          </cell>
          <cell r="R13">
            <v>825</v>
          </cell>
          <cell r="S13">
            <v>1189</v>
          </cell>
          <cell r="T13">
            <v>1591</v>
          </cell>
          <cell r="U13">
            <v>1819</v>
          </cell>
          <cell r="V13">
            <v>2382</v>
          </cell>
        </row>
        <row r="14">
          <cell r="B14" t="str">
            <v>Mexico</v>
          </cell>
          <cell r="C14">
            <v>7102</v>
          </cell>
          <cell r="D14">
            <v>6910</v>
          </cell>
          <cell r="E14">
            <v>6718</v>
          </cell>
          <cell r="F14">
            <v>6946</v>
          </cell>
          <cell r="G14">
            <v>7124</v>
          </cell>
          <cell r="H14">
            <v>6905</v>
          </cell>
          <cell r="I14">
            <v>8369</v>
          </cell>
          <cell r="J14">
            <v>8217</v>
          </cell>
          <cell r="K14">
            <v>8141</v>
          </cell>
          <cell r="L14">
            <v>5172</v>
          </cell>
          <cell r="M14">
            <v>7336</v>
          </cell>
          <cell r="N14">
            <v>8355</v>
          </cell>
          <cell r="O14">
            <v>9664</v>
          </cell>
          <cell r="P14">
            <v>9228</v>
          </cell>
          <cell r="Q14">
            <v>10325</v>
          </cell>
          <cell r="R14">
            <v>9664</v>
          </cell>
          <cell r="S14">
            <v>10108</v>
          </cell>
          <cell r="T14">
            <v>11513</v>
          </cell>
          <cell r="U14">
            <v>11283</v>
          </cell>
          <cell r="V14">
            <v>8137</v>
          </cell>
        </row>
        <row r="15">
          <cell r="B15" t="str">
            <v>Vietnam</v>
          </cell>
          <cell r="C15">
            <v>332</v>
          </cell>
          <cell r="D15">
            <v>374.5</v>
          </cell>
          <cell r="E15">
            <v>417</v>
          </cell>
          <cell r="F15">
            <v>488</v>
          </cell>
          <cell r="G15">
            <v>541</v>
          </cell>
          <cell r="H15">
            <v>557</v>
          </cell>
          <cell r="I15">
            <v>655</v>
          </cell>
          <cell r="J15">
            <v>825</v>
          </cell>
          <cell r="K15">
            <v>1019</v>
          </cell>
          <cell r="L15">
            <v>926</v>
          </cell>
          <cell r="M15">
            <v>1141</v>
          </cell>
          <cell r="N15">
            <v>1361</v>
          </cell>
          <cell r="O15">
            <v>1148</v>
          </cell>
          <cell r="P15">
            <v>1356</v>
          </cell>
          <cell r="Q15">
            <v>1640</v>
          </cell>
          <cell r="R15">
            <v>2027</v>
          </cell>
          <cell r="S15">
            <v>2133</v>
          </cell>
          <cell r="T15">
            <v>2166</v>
          </cell>
          <cell r="U15">
            <v>2018</v>
          </cell>
          <cell r="V15">
            <v>2402</v>
          </cell>
        </row>
        <row r="16">
          <cell r="B16" t="str">
            <v>France</v>
          </cell>
          <cell r="C16">
            <v>9068</v>
          </cell>
          <cell r="D16">
            <v>9128</v>
          </cell>
          <cell r="E16">
            <v>9188</v>
          </cell>
          <cell r="F16">
            <v>9616</v>
          </cell>
          <cell r="G16">
            <v>10645</v>
          </cell>
          <cell r="H16">
            <v>10988</v>
          </cell>
          <cell r="I16">
            <v>13362</v>
          </cell>
          <cell r="J16">
            <v>14442</v>
          </cell>
          <cell r="K16">
            <v>14358</v>
          </cell>
          <cell r="L16">
            <v>10605</v>
          </cell>
          <cell r="M16">
            <v>11513</v>
          </cell>
          <cell r="N16">
            <v>13329</v>
          </cell>
          <cell r="O16">
            <v>11779</v>
          </cell>
          <cell r="P16">
            <v>11213</v>
          </cell>
          <cell r="Q16">
            <v>11165</v>
          </cell>
          <cell r="R16">
            <v>12107</v>
          </cell>
          <cell r="S16">
            <v>12392</v>
          </cell>
          <cell r="T16">
            <v>12725</v>
          </cell>
          <cell r="U16">
            <v>12459</v>
          </cell>
          <cell r="V16">
            <v>13756</v>
          </cell>
        </row>
        <row r="17">
          <cell r="B17" t="str">
            <v>Spain</v>
          </cell>
          <cell r="C17">
            <v>5730</v>
          </cell>
          <cell r="D17">
            <v>5971.5</v>
          </cell>
          <cell r="E17">
            <v>6213</v>
          </cell>
          <cell r="F17">
            <v>8210</v>
          </cell>
          <cell r="G17">
            <v>7336</v>
          </cell>
          <cell r="H17">
            <v>8515</v>
          </cell>
          <cell r="I17">
            <v>7985</v>
          </cell>
          <cell r="J17">
            <v>7489</v>
          </cell>
          <cell r="K17">
            <v>8541</v>
          </cell>
          <cell r="L17">
            <v>5513</v>
          </cell>
          <cell r="M17">
            <v>6929</v>
          </cell>
          <cell r="N17">
            <v>6311</v>
          </cell>
          <cell r="O17">
            <v>5562</v>
          </cell>
          <cell r="P17">
            <v>6774</v>
          </cell>
          <cell r="Q17">
            <v>6641</v>
          </cell>
          <cell r="R17">
            <v>7306</v>
          </cell>
          <cell r="S17">
            <v>7292</v>
          </cell>
          <cell r="T17">
            <v>7679</v>
          </cell>
          <cell r="U17">
            <v>7837</v>
          </cell>
          <cell r="V17">
            <v>8532</v>
          </cell>
        </row>
        <row r="18">
          <cell r="B18" t="str">
            <v>Canada</v>
          </cell>
          <cell r="C18">
            <v>8686</v>
          </cell>
          <cell r="D18">
            <v>8508.5</v>
          </cell>
          <cell r="E18">
            <v>8331</v>
          </cell>
          <cell r="F18">
            <v>8663</v>
          </cell>
          <cell r="G18">
            <v>9820</v>
          </cell>
          <cell r="H18">
            <v>11315</v>
          </cell>
          <cell r="I18">
            <v>12344</v>
          </cell>
          <cell r="J18">
            <v>12439</v>
          </cell>
          <cell r="K18">
            <v>11359</v>
          </cell>
          <cell r="L18">
            <v>8255</v>
          </cell>
          <cell r="M18">
            <v>10712</v>
          </cell>
          <cell r="N18">
            <v>12217</v>
          </cell>
          <cell r="O18">
            <v>12854</v>
          </cell>
          <cell r="P18">
            <v>12853</v>
          </cell>
          <cell r="Q18">
            <v>12246</v>
          </cell>
          <cell r="R18">
            <v>11398</v>
          </cell>
          <cell r="S18">
            <v>11826</v>
          </cell>
          <cell r="T18">
            <v>11060</v>
          </cell>
          <cell r="U18">
            <v>11357</v>
          </cell>
          <cell r="V18">
            <v>11554</v>
          </cell>
        </row>
        <row r="19">
          <cell r="B19" t="str">
            <v>Indonesia</v>
          </cell>
          <cell r="C19">
            <v>1476</v>
          </cell>
          <cell r="D19">
            <v>1509.5</v>
          </cell>
          <cell r="E19">
            <v>1543</v>
          </cell>
          <cell r="F19">
            <v>1365</v>
          </cell>
          <cell r="G19">
            <v>1821</v>
          </cell>
          <cell r="H19">
            <v>2247</v>
          </cell>
          <cell r="I19">
            <v>2407</v>
          </cell>
          <cell r="J19">
            <v>2208</v>
          </cell>
          <cell r="K19">
            <v>3898</v>
          </cell>
          <cell r="L19">
            <v>3317</v>
          </cell>
          <cell r="M19">
            <v>4102</v>
          </cell>
          <cell r="N19">
            <v>4855</v>
          </cell>
          <cell r="O19">
            <v>5367</v>
          </cell>
          <cell r="P19">
            <v>4744</v>
          </cell>
          <cell r="Q19">
            <v>4627</v>
          </cell>
          <cell r="R19">
            <v>4301</v>
          </cell>
          <cell r="S19">
            <v>4634</v>
          </cell>
          <cell r="T19">
            <v>6071</v>
          </cell>
          <cell r="U19">
            <v>5661</v>
          </cell>
          <cell r="V19">
            <v>4134</v>
          </cell>
        </row>
        <row r="20">
          <cell r="B20" t="str">
            <v>Poland</v>
          </cell>
          <cell r="C20">
            <v>2192</v>
          </cell>
          <cell r="D20">
            <v>3036</v>
          </cell>
          <cell r="E20">
            <v>3880</v>
          </cell>
          <cell r="F20">
            <v>4792</v>
          </cell>
          <cell r="G20">
            <v>4951</v>
          </cell>
          <cell r="H20">
            <v>4246</v>
          </cell>
          <cell r="I20">
            <v>5576</v>
          </cell>
          <cell r="J20">
            <v>5609</v>
          </cell>
          <cell r="K20">
            <v>6189</v>
          </cell>
          <cell r="L20">
            <v>4759</v>
          </cell>
          <cell r="M20">
            <v>5332</v>
          </cell>
          <cell r="N20">
            <v>6031</v>
          </cell>
          <cell r="O20">
            <v>5804</v>
          </cell>
          <cell r="P20">
            <v>6231</v>
          </cell>
          <cell r="Q20">
            <v>6854</v>
          </cell>
          <cell r="R20">
            <v>6985</v>
          </cell>
          <cell r="S20">
            <v>6061</v>
          </cell>
          <cell r="T20">
            <v>6133</v>
          </cell>
          <cell r="U20">
            <v>7009</v>
          </cell>
          <cell r="V20">
            <v>6944</v>
          </cell>
        </row>
        <row r="21">
          <cell r="B21" t="str">
            <v>Egypt</v>
          </cell>
          <cell r="C21">
            <v>394</v>
          </cell>
          <cell r="D21">
            <v>361.5</v>
          </cell>
          <cell r="E21">
            <v>329</v>
          </cell>
          <cell r="F21">
            <v>305</v>
          </cell>
          <cell r="G21">
            <v>391</v>
          </cell>
          <cell r="H21">
            <v>434</v>
          </cell>
          <cell r="I21">
            <v>454</v>
          </cell>
          <cell r="J21">
            <v>539</v>
          </cell>
          <cell r="K21">
            <v>1136</v>
          </cell>
          <cell r="L21">
            <v>1051</v>
          </cell>
          <cell r="M21">
            <v>1927</v>
          </cell>
          <cell r="N21">
            <v>1183</v>
          </cell>
          <cell r="O21">
            <v>966</v>
          </cell>
          <cell r="P21">
            <v>1050</v>
          </cell>
          <cell r="Q21">
            <v>1341</v>
          </cell>
          <cell r="R21">
            <v>1160</v>
          </cell>
          <cell r="S21">
            <v>1048</v>
          </cell>
          <cell r="T21">
            <v>945</v>
          </cell>
          <cell r="U21">
            <v>1156</v>
          </cell>
          <cell r="V21">
            <v>1702</v>
          </cell>
        </row>
        <row r="22">
          <cell r="B22" t="str">
            <v>Saudi Arabia</v>
          </cell>
          <cell r="C22">
            <v>964</v>
          </cell>
          <cell r="D22">
            <v>1039</v>
          </cell>
          <cell r="E22">
            <v>1114</v>
          </cell>
          <cell r="F22">
            <v>1131</v>
          </cell>
          <cell r="G22">
            <v>1192</v>
          </cell>
          <cell r="H22">
            <v>1934</v>
          </cell>
          <cell r="I22">
            <v>2234</v>
          </cell>
          <cell r="J22">
            <v>2672</v>
          </cell>
          <cell r="K22">
            <v>2900</v>
          </cell>
          <cell r="L22">
            <v>2138</v>
          </cell>
          <cell r="M22">
            <v>2501</v>
          </cell>
          <cell r="N22">
            <v>3307</v>
          </cell>
          <cell r="O22">
            <v>3833</v>
          </cell>
          <cell r="P22">
            <v>5829</v>
          </cell>
          <cell r="Q22">
            <v>5708</v>
          </cell>
          <cell r="R22">
            <v>6130</v>
          </cell>
          <cell r="S22">
            <v>4343</v>
          </cell>
          <cell r="T22">
            <v>3778</v>
          </cell>
          <cell r="U22">
            <v>3531</v>
          </cell>
          <cell r="V22">
            <v>4073</v>
          </cell>
        </row>
        <row r="23">
          <cell r="B23" t="str">
            <v>Austria</v>
          </cell>
          <cell r="C23">
            <v>2600</v>
          </cell>
          <cell r="D23">
            <v>2649</v>
          </cell>
          <cell r="E23">
            <v>2698</v>
          </cell>
          <cell r="F23">
            <v>2904</v>
          </cell>
          <cell r="G23">
            <v>3219</v>
          </cell>
          <cell r="H23">
            <v>3196</v>
          </cell>
          <cell r="I23">
            <v>3470</v>
          </cell>
          <cell r="J23">
            <v>3829</v>
          </cell>
          <cell r="K23">
            <v>3812</v>
          </cell>
          <cell r="L23">
            <v>2901</v>
          </cell>
          <cell r="M23">
            <v>3269</v>
          </cell>
          <cell r="N23">
            <v>3730</v>
          </cell>
          <cell r="O23">
            <v>3687</v>
          </cell>
          <cell r="P23">
            <v>3696</v>
          </cell>
          <cell r="Q23">
            <v>3650</v>
          </cell>
          <cell r="R23">
            <v>3781</v>
          </cell>
          <cell r="S23">
            <v>4013</v>
          </cell>
          <cell r="T23">
            <v>4133</v>
          </cell>
          <cell r="U23">
            <v>4316</v>
          </cell>
          <cell r="V23">
            <v>4367</v>
          </cell>
        </row>
        <row r="24">
          <cell r="B24" t="str">
            <v>Belgium</v>
          </cell>
          <cell r="C24">
            <v>5362</v>
          </cell>
          <cell r="D24">
            <v>5563</v>
          </cell>
          <cell r="E24">
            <v>5764</v>
          </cell>
          <cell r="F24">
            <v>5927</v>
          </cell>
          <cell r="G24">
            <v>6902</v>
          </cell>
          <cell r="H24">
            <v>7274</v>
          </cell>
          <cell r="I24">
            <v>7458</v>
          </cell>
          <cell r="J24">
            <v>7425</v>
          </cell>
          <cell r="K24">
            <v>7212</v>
          </cell>
          <cell r="L24">
            <v>5872</v>
          </cell>
          <cell r="M24">
            <v>5760</v>
          </cell>
          <cell r="N24">
            <v>7513</v>
          </cell>
          <cell r="O24">
            <v>7493</v>
          </cell>
          <cell r="P24">
            <v>8323</v>
          </cell>
          <cell r="Q24">
            <v>7766</v>
          </cell>
          <cell r="R24">
            <v>7108</v>
          </cell>
          <cell r="S24">
            <v>8038</v>
          </cell>
          <cell r="T24">
            <v>8158</v>
          </cell>
          <cell r="U24">
            <v>8654</v>
          </cell>
          <cell r="V24">
            <v>8826</v>
          </cell>
        </row>
        <row r="25">
          <cell r="B25" t="str">
            <v>United Kingdom</v>
          </cell>
          <cell r="C25">
            <v>8210</v>
          </cell>
          <cell r="D25">
            <v>8803.5</v>
          </cell>
          <cell r="E25">
            <v>9397</v>
          </cell>
          <cell r="F25">
            <v>9892</v>
          </cell>
          <cell r="G25">
            <v>10366</v>
          </cell>
          <cell r="H25">
            <v>11345</v>
          </cell>
          <cell r="I25">
            <v>11511</v>
          </cell>
          <cell r="J25">
            <v>12287</v>
          </cell>
          <cell r="K25">
            <v>10878</v>
          </cell>
          <cell r="L25">
            <v>7553</v>
          </cell>
          <cell r="M25">
            <v>9453</v>
          </cell>
          <cell r="N25">
            <v>9955</v>
          </cell>
          <cell r="O25">
            <v>9687</v>
          </cell>
          <cell r="P25">
            <v>10484</v>
          </cell>
          <cell r="Q25">
            <v>11369</v>
          </cell>
          <cell r="R25">
            <v>11853</v>
          </cell>
          <cell r="S25">
            <v>12167</v>
          </cell>
          <cell r="T25">
            <v>11990</v>
          </cell>
          <cell r="U25">
            <v>12253</v>
          </cell>
          <cell r="V25">
            <v>11928</v>
          </cell>
        </row>
        <row r="26">
          <cell r="B26" t="str">
            <v>Netherlands</v>
          </cell>
          <cell r="C26">
            <v>4079</v>
          </cell>
          <cell r="D26">
            <v>3969</v>
          </cell>
          <cell r="E26">
            <v>3859</v>
          </cell>
          <cell r="F26">
            <v>4078</v>
          </cell>
          <cell r="G26">
            <v>4354</v>
          </cell>
          <cell r="H26">
            <v>4733</v>
          </cell>
          <cell r="I26">
            <v>5852</v>
          </cell>
          <cell r="J26">
            <v>6715</v>
          </cell>
          <cell r="K26">
            <v>6820</v>
          </cell>
          <cell r="L26">
            <v>4156</v>
          </cell>
          <cell r="M26">
            <v>5655</v>
          </cell>
          <cell r="N26">
            <v>6772</v>
          </cell>
          <cell r="O26">
            <v>6263</v>
          </cell>
          <cell r="P26">
            <v>6478</v>
          </cell>
          <cell r="Q26">
            <v>6828</v>
          </cell>
          <cell r="R26">
            <v>6270</v>
          </cell>
          <cell r="S26">
            <v>6358</v>
          </cell>
          <cell r="T26">
            <v>7052</v>
          </cell>
          <cell r="U26">
            <v>7618</v>
          </cell>
          <cell r="V26">
            <v>8210</v>
          </cell>
        </row>
        <row r="27">
          <cell r="B27" t="str">
            <v>Australia</v>
          </cell>
          <cell r="C27">
            <v>1988</v>
          </cell>
          <cell r="D27">
            <v>2027</v>
          </cell>
          <cell r="E27">
            <v>2066</v>
          </cell>
          <cell r="F27">
            <v>2475</v>
          </cell>
          <cell r="G27">
            <v>2865</v>
          </cell>
          <cell r="H27">
            <v>4396</v>
          </cell>
          <cell r="I27">
            <v>3790</v>
          </cell>
          <cell r="J27">
            <v>4095</v>
          </cell>
          <cell r="K27">
            <v>4576</v>
          </cell>
          <cell r="L27">
            <v>3312</v>
          </cell>
          <cell r="M27">
            <v>4223</v>
          </cell>
          <cell r="N27">
            <v>5203</v>
          </cell>
          <cell r="O27">
            <v>6223</v>
          </cell>
          <cell r="P27">
            <v>6057</v>
          </cell>
          <cell r="Q27">
            <v>5656</v>
          </cell>
          <cell r="R27">
            <v>5827</v>
          </cell>
          <cell r="S27">
            <v>5691</v>
          </cell>
          <cell r="T27">
            <v>5480</v>
          </cell>
          <cell r="U27">
            <v>5367</v>
          </cell>
          <cell r="V27">
            <v>5460</v>
          </cell>
        </row>
        <row r="28">
          <cell r="B28" t="str">
            <v>South Africa</v>
          </cell>
          <cell r="C28">
            <v>719</v>
          </cell>
          <cell r="D28">
            <v>681</v>
          </cell>
          <cell r="E28">
            <v>643</v>
          </cell>
          <cell r="F28">
            <v>970</v>
          </cell>
          <cell r="G28">
            <v>1039</v>
          </cell>
          <cell r="H28">
            <v>1380</v>
          </cell>
          <cell r="I28">
            <v>1645</v>
          </cell>
          <cell r="J28">
            <v>1946</v>
          </cell>
          <cell r="K28">
            <v>1793</v>
          </cell>
          <cell r="L28">
            <v>1161</v>
          </cell>
          <cell r="M28">
            <v>1542</v>
          </cell>
          <cell r="N28">
            <v>2041</v>
          </cell>
          <cell r="O28">
            <v>2059</v>
          </cell>
          <cell r="P28">
            <v>2169</v>
          </cell>
          <cell r="Q28">
            <v>1854</v>
          </cell>
          <cell r="R28">
            <v>1621</v>
          </cell>
          <cell r="S28">
            <v>1522</v>
          </cell>
          <cell r="T28">
            <v>1725</v>
          </cell>
          <cell r="U28">
            <v>1619</v>
          </cell>
          <cell r="V28">
            <v>1897</v>
          </cell>
        </row>
        <row r="29">
          <cell r="B29" t="str">
            <v>Malaysia</v>
          </cell>
          <cell r="C29">
            <v>1040</v>
          </cell>
          <cell r="D29">
            <v>1147.5</v>
          </cell>
          <cell r="E29">
            <v>1255</v>
          </cell>
          <cell r="F29">
            <v>1358</v>
          </cell>
          <cell r="G29">
            <v>1258</v>
          </cell>
          <cell r="H29">
            <v>1491</v>
          </cell>
          <cell r="I29">
            <v>1957</v>
          </cell>
          <cell r="J29">
            <v>1683</v>
          </cell>
          <cell r="K29">
            <v>1733</v>
          </cell>
          <cell r="L29">
            <v>1898</v>
          </cell>
          <cell r="M29">
            <v>2924</v>
          </cell>
          <cell r="N29">
            <v>2203</v>
          </cell>
          <cell r="O29">
            <v>2437</v>
          </cell>
          <cell r="P29">
            <v>2285</v>
          </cell>
          <cell r="Q29">
            <v>2385</v>
          </cell>
          <cell r="R29">
            <v>2415</v>
          </cell>
          <cell r="S29">
            <v>2710</v>
          </cell>
          <cell r="T29">
            <v>3034</v>
          </cell>
          <cell r="U29">
            <v>2979</v>
          </cell>
          <cell r="V29">
            <v>2553</v>
          </cell>
        </row>
        <row r="30">
          <cell r="B30" t="str">
            <v>Thailand</v>
          </cell>
          <cell r="C30">
            <v>1008</v>
          </cell>
          <cell r="D30">
            <v>1040.5</v>
          </cell>
          <cell r="E30">
            <v>1073</v>
          </cell>
          <cell r="F30">
            <v>1254</v>
          </cell>
          <cell r="G30">
            <v>1574</v>
          </cell>
          <cell r="H30">
            <v>2226</v>
          </cell>
          <cell r="I30">
            <v>1747</v>
          </cell>
          <cell r="J30">
            <v>1909</v>
          </cell>
          <cell r="K30">
            <v>2392</v>
          </cell>
          <cell r="L30">
            <v>1972</v>
          </cell>
          <cell r="M30">
            <v>2486</v>
          </cell>
          <cell r="N30">
            <v>3024</v>
          </cell>
          <cell r="O30">
            <v>3826</v>
          </cell>
          <cell r="P30">
            <v>3721</v>
          </cell>
          <cell r="Q30">
            <v>3303</v>
          </cell>
          <cell r="R30">
            <v>3319</v>
          </cell>
          <cell r="S30">
            <v>3367</v>
          </cell>
          <cell r="T30">
            <v>3583</v>
          </cell>
          <cell r="U30">
            <v>4228</v>
          </cell>
          <cell r="V30">
            <v>3170</v>
          </cell>
        </row>
        <row r="31">
          <cell r="B31" t="str">
            <v>Sweden</v>
          </cell>
          <cell r="C31">
            <v>2031</v>
          </cell>
          <cell r="D31">
            <v>2036.5</v>
          </cell>
          <cell r="E31">
            <v>2042</v>
          </cell>
          <cell r="F31">
            <v>2512</v>
          </cell>
          <cell r="G31">
            <v>2457</v>
          </cell>
          <cell r="H31">
            <v>2961</v>
          </cell>
          <cell r="I31">
            <v>3308</v>
          </cell>
          <cell r="J31">
            <v>3588</v>
          </cell>
          <cell r="K31">
            <v>3487</v>
          </cell>
          <cell r="L31">
            <v>2173</v>
          </cell>
          <cell r="M31">
            <v>2869</v>
          </cell>
          <cell r="N31">
            <v>3392</v>
          </cell>
          <cell r="O31">
            <v>3113</v>
          </cell>
          <cell r="P31">
            <v>3113</v>
          </cell>
          <cell r="Q31">
            <v>3181</v>
          </cell>
          <cell r="R31">
            <v>3258</v>
          </cell>
          <cell r="S31">
            <v>3568</v>
          </cell>
          <cell r="T31">
            <v>3851</v>
          </cell>
          <cell r="U31">
            <v>4261</v>
          </cell>
          <cell r="V31">
            <v>4051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workbookViewId="0"/>
  </sheetViews>
  <sheetFormatPr baseColWidth="10" defaultRowHeight="16"/>
  <cols>
    <col min="1" max="1" width="13.5703125" bestFit="1" customWidth="1"/>
  </cols>
  <sheetData>
    <row r="1" spans="1:1">
      <c r="A1" t="s">
        <v>85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>
      <selection activeCell="A9" sqref="A9"/>
    </sheetView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73</v>
      </c>
      <c r="B1" t="s">
        <v>74</v>
      </c>
      <c r="C1" t="s">
        <v>91</v>
      </c>
    </row>
    <row r="2" spans="1:4">
      <c r="A2" t="s">
        <v>57</v>
      </c>
      <c r="B2" s="2">
        <v>0.99370000000000003</v>
      </c>
      <c r="C2" t="s">
        <v>95</v>
      </c>
    </row>
    <row r="3" spans="1:4">
      <c r="A3" t="s">
        <v>53</v>
      </c>
      <c r="B3" s="2">
        <v>0.99370000000000003</v>
      </c>
      <c r="C3" t="s">
        <v>95</v>
      </c>
    </row>
    <row r="4" spans="1:4">
      <c r="A4" t="s">
        <v>107</v>
      </c>
      <c r="B4" s="2">
        <v>0.89</v>
      </c>
      <c r="C4" t="s">
        <v>96</v>
      </c>
    </row>
    <row r="5" spans="1:4">
      <c r="A5" t="s">
        <v>52</v>
      </c>
      <c r="B5" s="2">
        <v>0.93799999999999994</v>
      </c>
      <c r="C5" t="s">
        <v>98</v>
      </c>
    </row>
    <row r="6" spans="1:4">
      <c r="A6" t="s">
        <v>54</v>
      </c>
      <c r="B6" s="2">
        <v>0.93799999999999994</v>
      </c>
      <c r="C6" t="s">
        <v>100</v>
      </c>
    </row>
    <row r="7" spans="1:4">
      <c r="A7" t="s">
        <v>55</v>
      </c>
      <c r="B7" s="2">
        <v>0.95699999999999996</v>
      </c>
      <c r="C7" t="s">
        <v>98</v>
      </c>
      <c r="D7" s="2"/>
    </row>
    <row r="8" spans="1:4">
      <c r="A8" t="s">
        <v>90</v>
      </c>
      <c r="B8" s="2">
        <v>0.97155049786628733</v>
      </c>
      <c r="C8" t="s">
        <v>92</v>
      </c>
    </row>
    <row r="9" spans="1:4">
      <c r="A9" t="s">
        <v>80</v>
      </c>
      <c r="B9" s="2">
        <v>0.98</v>
      </c>
      <c r="C9" t="s">
        <v>92</v>
      </c>
    </row>
    <row r="10" spans="1:4">
      <c r="A10" t="s">
        <v>101</v>
      </c>
      <c r="B10" s="2">
        <v>0.94</v>
      </c>
      <c r="C10" t="s">
        <v>96</v>
      </c>
      <c r="D10" s="2"/>
    </row>
    <row r="11" spans="1:4">
      <c r="A11" t="s">
        <v>102</v>
      </c>
      <c r="B11" s="2">
        <v>0.86</v>
      </c>
      <c r="C11" t="s">
        <v>96</v>
      </c>
      <c r="D11" s="2"/>
    </row>
    <row r="12" spans="1:4">
      <c r="A12" t="s">
        <v>104</v>
      </c>
      <c r="B12" s="45">
        <v>0.65</v>
      </c>
      <c r="C12" t="s">
        <v>105</v>
      </c>
    </row>
    <row r="13" spans="1:4">
      <c r="A13" t="s">
        <v>93</v>
      </c>
      <c r="B13" s="2">
        <v>0.94499999999999995</v>
      </c>
      <c r="C13" t="s">
        <v>94</v>
      </c>
      <c r="D13" s="46"/>
    </row>
    <row r="14" spans="1:4">
      <c r="A14" t="s">
        <v>103</v>
      </c>
      <c r="B14" s="2">
        <v>0.92</v>
      </c>
      <c r="C14" t="s">
        <v>94</v>
      </c>
    </row>
    <row r="15" spans="1:4">
      <c r="A15" t="s">
        <v>99</v>
      </c>
      <c r="B15" s="2">
        <v>0.98</v>
      </c>
      <c r="C15" t="s">
        <v>97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7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106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f>VLOOKUP($B3, '[1]Pro of usable iron ore'!$B$2:$X$31, $A$1, FALSE)*(1-VLOOKUP($B3, '[1]Foundry share'!$B$2:$X$31, $A$1, FALSE))</f>
        <v>200472.85680979752</v>
      </c>
      <c r="D3" s="1">
        <f>VLOOKUP($B3, '[1]Pro of iron ore'!$B$2:$X$31, $A$1, FALSE)*(1-VLOOKUP($B3, '[1]Foundry share'!$B$2:$X$31, $A$1, FALSE))</f>
        <v>124205.02885333775</v>
      </c>
      <c r="E3" s="47">
        <f>VLOOKUP($B3, '[1]Iron content'!$B$2:$X$31, $A$1, FALSE)</f>
        <v>0.61956032766660107</v>
      </c>
      <c r="F3" s="1">
        <f>VLOOKUP($B3, '[1]Exp of usable iron ore'!$B$2:$X$31, $A$1, FALSE)*parameters!$B$12</f>
        <v>1.3</v>
      </c>
      <c r="G3" s="1">
        <f>VLOOKUP($B3, '[1]Pro of pig iron'!$B$2:$X$31, $A$1, FALSE)*(1-VLOOKUP($B3, '[1]Foundry share'!$B$2:$X$31, $A$1, FALSE))</f>
        <v>309387.52658213663</v>
      </c>
      <c r="H3" s="1">
        <f>VLOOKUP($B3, '[1]Exp of pig iron'!$B$2:$X$31, $A$1, FALSE)</f>
        <v>2243</v>
      </c>
      <c r="I3" s="1">
        <f>VLOOKUP($B3, '[1]Imp of pig iron'!$B$2:$X$31, $A$1, FALSE)</f>
        <v>270</v>
      </c>
      <c r="J3" s="1">
        <f>VLOOKUP($B3, '[1]Pro of DRI'!$B$2:$X$31, $A$1, FALSE)*(1-VLOOKUP($B3, '[1]Foundry share'!$B$2:$X$31, $A$1, FALSE))</f>
        <v>282.61144246339171</v>
      </c>
      <c r="K3" s="1">
        <f>VLOOKUP($B3, '[1]Exp of DRI'!$B$2:$X$31, $A$1, FALSE)</f>
        <v>14</v>
      </c>
      <c r="L3" s="1">
        <f>VLOOKUP($B3, '[1]Imp of DRI'!$B$2:$X$31, $A$1, FALSE)</f>
        <v>748</v>
      </c>
      <c r="M3" s="1">
        <f>VLOOKUP($B3, '[1]Exp of scrap'!$B$2:$X$31, $A$1, FALSE)</f>
        <v>0</v>
      </c>
      <c r="N3" s="1">
        <f>VLOOKUP($B3, '[1]Imp of scrap'!$B$2:$X$31, $A$1, FALSE)</f>
        <v>10136</v>
      </c>
      <c r="O3" s="1">
        <f>VLOOKUP($B3, '[1]Pro of BOF steel'!$B$2:$X$31, $A$1, FALSE)</f>
        <v>313495</v>
      </c>
      <c r="P3" s="1">
        <f>VLOOKUP($B3, '[1]Pro of OHF steel'!$B$2:$X$31, $A$1, FALSE)</f>
        <v>0</v>
      </c>
      <c r="Q3" s="1">
        <f>VLOOKUP($B3, '[1]Pro of EAF steel'!$B$2:$X$31, $A$1, FALSE)</f>
        <v>41790</v>
      </c>
      <c r="R3" s="1">
        <f>VLOOKUP($B3, '[1]Exp of ingots and semis'!$B$2:$X$31, $A$1, FALSE)</f>
        <v>7236</v>
      </c>
      <c r="S3" s="1">
        <f>VLOOKUP($B3, '[1]Imp of ingots and semis'!$B$2:$X$31, $A$1, FALSE)</f>
        <v>1353</v>
      </c>
      <c r="T3" s="1">
        <f>VLOOKUP($B3, '[1]Pro of hr long'!$B$2:$X$31, $A$1, FALSE)+VLOOKUP($B3, '[1]Pro of seamless tubes'!$B$2:$X$31, $A$1, FALSE)</f>
        <v>202354</v>
      </c>
      <c r="U3" s="1">
        <f>VLOOKUP($B3, '[1]Exp of long'!$B$2:$X$31, $A$1, FALSE)</f>
        <v>7725</v>
      </c>
      <c r="V3" s="1">
        <f>VLOOKUP($B3, '[1]Imp of long'!$B$2:$X$31, $A$1, FALSE)</f>
        <v>2263</v>
      </c>
      <c r="W3" s="1">
        <f>VLOOKUP($B3, '[1]Pro of hr flat'!$B$2:$X$31, $A$1, FALSE)*parameters!$B$8</f>
        <v>109781.320056899</v>
      </c>
      <c r="X3" s="1">
        <f>VLOOKUP($B3, '[1]Exp of flat'!$B$2:$X$31, $A$1, FALSE)</f>
        <v>8450</v>
      </c>
      <c r="Y3" s="1">
        <f>VLOOKUP($B3, '[1]Imp of flat'!$B$2:$X$31, $A$1, FALSE)</f>
        <v>22478</v>
      </c>
      <c r="Z3" s="1">
        <f>VLOOKUP($B3, '[1]Indirect exp'!$B$2:$X$31, $A$1, FALSE)</f>
        <v>32030</v>
      </c>
      <c r="AA3" s="1">
        <f>VLOOKUP($B3, '[1]Indirect imp'!$B$2:$X$31, $A$1, FALSE)</f>
        <v>6216</v>
      </c>
    </row>
    <row r="4" spans="1:27">
      <c r="A4">
        <v>4</v>
      </c>
      <c r="B4" t="s">
        <v>22</v>
      </c>
      <c r="C4" s="1">
        <f>VLOOKUP($B4, '[1]Pro of usable iron ore'!$B$2:$X$31, $A$1, FALSE)*(1-VLOOKUP($B4, '[1]Foundry share'!$B$2:$X$31, $A$1, FALSE))</f>
        <v>143325.82682941318</v>
      </c>
      <c r="D4" s="1">
        <f>VLOOKUP($B4, '[1]Pro of iron ore'!$B$2:$X$31, $A$1, FALSE)*(1-VLOOKUP($B4, '[1]Foundry share'!$B$2:$X$31, $A$1, FALSE))</f>
        <v>91935.974446498585</v>
      </c>
      <c r="E4" s="47">
        <f>VLOOKUP($B4, '[1]Iron content'!$B$2:$X$31, $A$1, FALSE)</f>
        <v>0.64144736842105265</v>
      </c>
      <c r="F4" s="1">
        <f>VLOOKUP($B4, '[1]Exp of usable iron ore'!$B$2:$X$31, $A$1, FALSE)*parameters!$B$12</f>
        <v>58230.25</v>
      </c>
      <c r="G4" s="1">
        <f>VLOOKUP($B4, '[1]Pro of pig iron'!$B$2:$X$31, $A$1, FALSE)*(1-VLOOKUP($B4, '[1]Foundry share'!$B$2:$X$31, $A$1, FALSE))</f>
        <v>25577.059557551529</v>
      </c>
      <c r="H4" s="1">
        <f>VLOOKUP($B4, '[1]Exp of pig iron'!$B$2:$X$31, $A$1, FALSE)</f>
        <v>316</v>
      </c>
      <c r="I4" s="1">
        <f>VLOOKUP($B4, '[1]Imp of pig iron'!$B$2:$X$31, $A$1, FALSE)</f>
        <v>7</v>
      </c>
      <c r="J4" s="1">
        <f>VLOOKUP($B4, '[1]Pro of DRI'!$B$2:$X$31, $A$1, FALSE)*(1-VLOOKUP($B4, '[1]Foundry share'!$B$2:$X$31, $A$1, FALSE))</f>
        <v>11364.229374658471</v>
      </c>
      <c r="K4" s="1">
        <f>VLOOKUP($B4, '[1]Exp of DRI'!$B$2:$X$31, $A$1, FALSE)</f>
        <v>24</v>
      </c>
      <c r="L4" s="1">
        <f>VLOOKUP($B4, '[1]Imp of DRI'!$B$2:$X$31, $A$1, FALSE)</f>
        <v>19</v>
      </c>
      <c r="M4" s="1">
        <f>VLOOKUP($B4, '[1]Exp of scrap'!$B$2:$X$31, $A$1, FALSE)</f>
        <v>0</v>
      </c>
      <c r="N4" s="1">
        <f>VLOOKUP($B4, '[1]Imp of scrap'!$B$2:$X$31, $A$1, FALSE)</f>
        <v>4909</v>
      </c>
      <c r="O4" s="1">
        <f>VLOOKUP($B4, '[1]Pro of BOF steel'!$B$2:$X$31, $A$1, FALSE)</f>
        <v>20000</v>
      </c>
      <c r="P4" s="1">
        <f>VLOOKUP($B4, '[1]Pro of OHF steel'!$B$2:$X$31, $A$1, FALSE)</f>
        <v>1000</v>
      </c>
      <c r="Q4" s="1">
        <f>VLOOKUP($B4, '[1]Pro of EAF steel'!$B$2:$X$31, $A$1, FALSE)</f>
        <v>24780</v>
      </c>
      <c r="R4" s="1">
        <f>VLOOKUP($B4, '[1]Exp of ingots and semis'!$B$2:$X$31, $A$1, FALSE)</f>
        <v>276</v>
      </c>
      <c r="S4" s="1">
        <f>VLOOKUP($B4, '[1]Imp of ingots and semis'!$B$2:$X$31, $A$1, FALSE)</f>
        <v>738</v>
      </c>
      <c r="T4" s="1">
        <f>VLOOKUP($B4, '[1]Pro of hr long'!$B$2:$X$31, $A$1, FALSE)+VLOOKUP($B4, '[1]Pro of seamless tubes'!$B$2:$X$31, $A$1, FALSE)</f>
        <v>16446</v>
      </c>
      <c r="U4" s="1">
        <f>VLOOKUP($B4, '[1]Exp of long'!$B$2:$X$31, $A$1, FALSE)</f>
        <v>589</v>
      </c>
      <c r="V4" s="1">
        <f>VLOOKUP($B4, '[1]Imp of long'!$B$2:$X$31, $A$1, FALSE)</f>
        <v>570</v>
      </c>
      <c r="W4" s="1">
        <f>VLOOKUP($B4, '[1]Pro of hr flat'!$B$2:$X$31, $A$1, FALSE)*parameters!$B$8</f>
        <v>24106.11095305832</v>
      </c>
      <c r="X4" s="1">
        <f>VLOOKUP($B4, '[1]Exp of flat'!$B$2:$X$31, $A$1, FALSE)</f>
        <v>4056</v>
      </c>
      <c r="Y4" s="1">
        <f>VLOOKUP($B4, '[1]Imp of flat'!$B$2:$X$31, $A$1, FALSE)</f>
        <v>2647</v>
      </c>
      <c r="Z4" s="1">
        <f>VLOOKUP($B4, '[1]Indirect exp'!$B$2:$X$31, $A$1, FALSE)</f>
        <v>2248</v>
      </c>
      <c r="AA4" s="1">
        <f>VLOOKUP($B4, '[1]Indirect imp'!$B$2:$X$31, $A$1, FALSE)</f>
        <v>1721</v>
      </c>
    </row>
    <row r="5" spans="1:27">
      <c r="A5">
        <v>5</v>
      </c>
      <c r="B5" t="s">
        <v>24</v>
      </c>
      <c r="C5" s="1">
        <f>VLOOKUP($B5, '[1]Pro of usable iron ore'!$B$2:$X$31, $A$1, FALSE)*(1-VLOOKUP($B5, '[1]Foundry share'!$B$2:$X$31, $A$1, FALSE))</f>
        <v>0</v>
      </c>
      <c r="D5" s="1">
        <f>VLOOKUP($B5, '[1]Pro of iron ore'!$B$2:$X$31, $A$1, FALSE)*(1-VLOOKUP($B5, '[1]Foundry share'!$B$2:$X$31, $A$1, FALSE))</f>
        <v>0</v>
      </c>
      <c r="E5" s="47">
        <f>VLOOKUP($B5, '[1]Iron content'!$B$2:$X$31, $A$1, FALSE)</f>
        <v>0</v>
      </c>
      <c r="F5" s="1">
        <f>VLOOKUP($B5, '[1]Exp of usable iron ore'!$B$2:$X$31, $A$1, FALSE)*parameters!$B$12</f>
        <v>35.75</v>
      </c>
      <c r="G5" s="1">
        <f>VLOOKUP($B5, '[1]Pro of pig iron'!$B$2:$X$31, $A$1, FALSE)*(1-VLOOKUP($B5, '[1]Foundry share'!$B$2:$X$31, $A$1, FALSE))</f>
        <v>83058</v>
      </c>
      <c r="H5" s="1">
        <f>VLOOKUP($B5, '[1]Exp of pig iron'!$B$2:$X$31, $A$1, FALSE)</f>
        <v>32</v>
      </c>
      <c r="I5" s="1">
        <f>VLOOKUP($B5, '[1]Imp of pig iron'!$B$2:$X$31, $A$1, FALSE)</f>
        <v>1039</v>
      </c>
      <c r="J5" s="1">
        <f>VLOOKUP($B5, '[1]Pro of DRI'!$B$2:$X$31, $A$1, FALSE)*(1-VLOOKUP($B5, '[1]Foundry share'!$B$2:$X$31, $A$1, FALSE))</f>
        <v>0</v>
      </c>
      <c r="K5" s="1">
        <f>VLOOKUP($B5, '[1]Exp of DRI'!$B$2:$X$31, $A$1, FALSE)</f>
        <v>1</v>
      </c>
      <c r="L5" s="1">
        <f>VLOOKUP($B5, '[1]Imp of DRI'!$B$2:$X$31, $A$1, FALSE)</f>
        <v>24</v>
      </c>
      <c r="M5" s="1">
        <f>VLOOKUP($B5, '[1]Exp of scrap'!$B$2:$X$31, $A$1, FALSE)</f>
        <v>7576</v>
      </c>
      <c r="N5" s="1">
        <f>VLOOKUP($B5, '[1]Imp of scrap'!$B$2:$X$31, $A$1, FALSE)</f>
        <v>181</v>
      </c>
      <c r="O5" s="1">
        <f>VLOOKUP($B5, '[1]Pro of BOF steel'!$B$2:$X$31, $A$1, FALSE)</f>
        <v>83627</v>
      </c>
      <c r="P5" s="1">
        <f>VLOOKUP($B5, '[1]Pro of OHF steel'!$B$2:$X$31, $A$1, FALSE)</f>
        <v>0</v>
      </c>
      <c r="Q5" s="1">
        <f>VLOOKUP($B5, '[1]Pro of EAF steel'!$B$2:$X$31, $A$1, FALSE)</f>
        <v>28844</v>
      </c>
      <c r="R5" s="1">
        <f>VLOOKUP($B5, '[1]Exp of ingots and semis'!$B$2:$X$31, $A$1, FALSE)</f>
        <v>4072</v>
      </c>
      <c r="S5" s="1">
        <f>VLOOKUP($B5, '[1]Imp of ingots and semis'!$B$2:$X$31, $A$1, FALSE)</f>
        <v>281</v>
      </c>
      <c r="T5" s="1">
        <f>VLOOKUP($B5, '[1]Pro of hr long'!$B$2:$X$31, $A$1, FALSE)+VLOOKUP($B5, '[1]Pro of seamless tubes'!$B$2:$X$31, $A$1, FALSE)</f>
        <v>35790</v>
      </c>
      <c r="U5" s="1">
        <f>VLOOKUP($B5, '[1]Exp of long'!$B$2:$X$31, $A$1, FALSE)</f>
        <v>4018</v>
      </c>
      <c r="V5" s="1">
        <f>VLOOKUP($B5, '[1]Imp of long'!$B$2:$X$31, $A$1, FALSE)</f>
        <v>781</v>
      </c>
      <c r="W5" s="1">
        <f>VLOOKUP($B5, '[1]Pro of hr flat'!$B$2:$X$31, $A$1, FALSE)*parameters!$B$8</f>
        <v>63178.9573257468</v>
      </c>
      <c r="X5" s="1">
        <f>VLOOKUP($B5, '[1]Exp of flat'!$B$2:$X$31, $A$1, FALSE)</f>
        <v>20604</v>
      </c>
      <c r="Y5" s="1">
        <f>VLOOKUP($B5, '[1]Imp of flat'!$B$2:$X$31, $A$1, FALSE)</f>
        <v>3859</v>
      </c>
      <c r="Z5" s="1">
        <f>VLOOKUP($B5, '[1]Indirect exp'!$B$2:$X$31, $A$1, FALSE)</f>
        <v>27029</v>
      </c>
      <c r="AA5" s="1">
        <f>VLOOKUP($B5, '[1]Indirect imp'!$B$2:$X$31, $A$1, FALSE)</f>
        <v>5368</v>
      </c>
    </row>
    <row r="6" spans="1:27">
      <c r="A6">
        <v>6</v>
      </c>
      <c r="B6" t="s">
        <v>14</v>
      </c>
      <c r="C6" s="1">
        <f>VLOOKUP($B6, '[1]Pro of usable iron ore'!$B$2:$X$31, $A$1, FALSE)*(1-VLOOKUP($B6, '[1]Foundry share'!$B$2:$X$31, $A$1, FALSE))</f>
        <v>54329.241999999998</v>
      </c>
      <c r="D6" s="1">
        <f>VLOOKUP($B6, '[1]Pro of iron ore'!$B$2:$X$31, $A$1, FALSE)*(1-VLOOKUP($B6, '[1]Foundry share'!$B$2:$X$31, $A$1, FALSE))</f>
        <v>34201.881000000001</v>
      </c>
      <c r="E6" s="47">
        <f>VLOOKUP($B6, '[1]Iron content'!$B$2:$X$31, $A$1, FALSE)</f>
        <v>0.62952987637854407</v>
      </c>
      <c r="F6" s="1">
        <f>VLOOKUP($B6, '[1]Exp of usable iron ore'!$B$2:$X$31, $A$1, FALSE)*parameters!$B$12</f>
        <v>7657.6500000000005</v>
      </c>
      <c r="G6" s="1">
        <f>VLOOKUP($B6, '[1]Pro of pig iron'!$B$2:$X$31, $A$1, FALSE)*(1-VLOOKUP($B6, '[1]Foundry share'!$B$2:$X$31, $A$1, FALSE))</f>
        <v>37222</v>
      </c>
      <c r="H6" s="1">
        <f>VLOOKUP($B6, '[1]Exp of pig iron'!$B$2:$X$31, $A$1, FALSE)</f>
        <v>71</v>
      </c>
      <c r="I6" s="1">
        <f>VLOOKUP($B6, '[1]Imp of pig iron'!$B$2:$X$31, $A$1, FALSE)</f>
        <v>6029</v>
      </c>
      <c r="J6" s="1">
        <f>VLOOKUP($B6, '[1]Pro of DRI'!$B$2:$X$31, $A$1, FALSE)*(1-VLOOKUP($B6, '[1]Foundry share'!$B$2:$X$31, $A$1, FALSE))</f>
        <v>220</v>
      </c>
      <c r="K6" s="1">
        <f>VLOOKUP($B6, '[1]Exp of DRI'!$B$2:$X$31, $A$1, FALSE)</f>
        <v>16</v>
      </c>
      <c r="L6" s="1">
        <f>VLOOKUP($B6, '[1]Imp of DRI'!$B$2:$X$31, $A$1, FALSE)</f>
        <v>2483</v>
      </c>
      <c r="M6" s="1">
        <f>VLOOKUP($B6, '[1]Exp of scrap'!$B$2:$X$31, $A$1, FALSE)</f>
        <v>13001</v>
      </c>
      <c r="N6" s="1">
        <f>VLOOKUP($B6, '[1]Imp of scrap'!$B$2:$X$31, $A$1, FALSE)</f>
        <v>3836</v>
      </c>
      <c r="O6" s="1">
        <f>VLOOKUP($B6, '[1]Pro of BOF steel'!$B$2:$X$31, $A$1, FALSE)</f>
        <v>42704</v>
      </c>
      <c r="P6" s="1">
        <f>VLOOKUP($B6, '[1]Pro of OHF steel'!$B$2:$X$31, $A$1, FALSE)</f>
        <v>0</v>
      </c>
      <c r="Q6" s="1">
        <f>VLOOKUP($B6, '[1]Pro of EAF steel'!$B$2:$X$31, $A$1, FALSE)</f>
        <v>52193</v>
      </c>
      <c r="R6" s="1">
        <f>VLOOKUP($B6, '[1]Exp of ingots and semis'!$B$2:$X$31, $A$1, FALSE)</f>
        <v>350</v>
      </c>
      <c r="S6" s="1">
        <f>VLOOKUP($B6, '[1]Imp of ingots and semis'!$B$2:$X$31, $A$1, FALSE)</f>
        <v>6257</v>
      </c>
      <c r="T6" s="1">
        <f>VLOOKUP($B6, '[1]Pro of hr long'!$B$2:$X$31, $A$1, FALSE)+VLOOKUP($B6, '[1]Pro of seamless tubes'!$B$2:$X$31, $A$1, FALSE)</f>
        <v>28096</v>
      </c>
      <c r="U6" s="1">
        <f>VLOOKUP($B6, '[1]Exp of long'!$B$2:$X$31, $A$1, FALSE)</f>
        <v>2145</v>
      </c>
      <c r="V6" s="1">
        <f>VLOOKUP($B6, '[1]Imp of long'!$B$2:$X$31, $A$1, FALSE)</f>
        <v>7832</v>
      </c>
      <c r="W6" s="1">
        <f>VLOOKUP($B6, '[1]Pro of hr flat'!$B$2:$X$31, $A$1, FALSE)*parameters!$B$8</f>
        <v>66014.913229018493</v>
      </c>
      <c r="X6" s="1">
        <f>VLOOKUP($B6, '[1]Exp of flat'!$B$2:$X$31, $A$1, FALSE)</f>
        <v>5407</v>
      </c>
      <c r="Y6" s="1">
        <f>VLOOKUP($B6, '[1]Imp of flat'!$B$2:$X$31, $A$1, FALSE)</f>
        <v>10140</v>
      </c>
      <c r="Z6" s="1">
        <f>VLOOKUP($B6, '[1]Indirect exp'!$B$2:$X$31, $A$1, FALSE)</f>
        <v>23744</v>
      </c>
      <c r="AA6" s="1">
        <f>VLOOKUP($B6, '[1]Indirect imp'!$B$2:$X$31, $A$1, FALSE)</f>
        <v>44117</v>
      </c>
    </row>
    <row r="7" spans="1:27">
      <c r="A7">
        <v>7</v>
      </c>
      <c r="B7" t="s">
        <v>10</v>
      </c>
      <c r="C7" s="1">
        <f>VLOOKUP($B7, '[1]Pro of usable iron ore'!$B$2:$X$31, $A$1, FALSE)*(1-VLOOKUP($B7, '[1]Foundry share'!$B$2:$X$31, $A$1, FALSE))</f>
        <v>96764.4</v>
      </c>
      <c r="D7" s="1">
        <f>VLOOKUP($B7, '[1]Pro of iron ore'!$B$2:$X$31, $A$1, FALSE)*(1-VLOOKUP($B7, '[1]Foundry share'!$B$2:$X$31, $A$1, FALSE))</f>
        <v>56100</v>
      </c>
      <c r="E7" s="47">
        <f>VLOOKUP($B7, '[1]Iron content'!$B$2:$X$31, $A$1, FALSE)</f>
        <v>0.57975867157756367</v>
      </c>
      <c r="F7" s="1">
        <f>VLOOKUP($B7, '[1]Exp of usable iron ore'!$B$2:$X$31, $A$1, FALSE)*parameters!$B$12</f>
        <v>11382.800000000001</v>
      </c>
      <c r="G7" s="1">
        <f>VLOOKUP($B7, '[1]Pro of pig iron'!$B$2:$X$31, $A$1, FALSE)*(1-VLOOKUP($B7, '[1]Foundry share'!$B$2:$X$31, $A$1, FALSE))</f>
        <v>48410</v>
      </c>
      <c r="H7" s="1">
        <f>VLOOKUP($B7, '[1]Exp of pig iron'!$B$2:$X$31, $A$1, FALSE)</f>
        <v>4949</v>
      </c>
      <c r="I7" s="1">
        <f>VLOOKUP($B7, '[1]Imp of pig iron'!$B$2:$X$31, $A$1, FALSE)</f>
        <v>0</v>
      </c>
      <c r="J7" s="1">
        <f>VLOOKUP($B7, '[1]Pro of DRI'!$B$2:$X$31, $A$1, FALSE)*(1-VLOOKUP($B7, '[1]Foundry share'!$B$2:$X$31, $A$1, FALSE))</f>
        <v>3340</v>
      </c>
      <c r="K7" s="1">
        <f>VLOOKUP($B7, '[1]Exp of DRI'!$B$2:$X$31, $A$1, FALSE)</f>
        <v>1281</v>
      </c>
      <c r="L7" s="1">
        <f>VLOOKUP($B7, '[1]Imp of DRI'!$B$2:$X$31, $A$1, FALSE)</f>
        <v>0</v>
      </c>
      <c r="M7" s="1">
        <f>VLOOKUP($B7, '[1]Exp of scrap'!$B$2:$X$31, $A$1, FALSE)</f>
        <v>12358</v>
      </c>
      <c r="N7" s="1">
        <f>VLOOKUP($B7, '[1]Imp of scrap'!$B$2:$X$31, $A$1, FALSE)</f>
        <v>120</v>
      </c>
      <c r="O7" s="1">
        <f>VLOOKUP($B7, '[1]Pro of BOF steel'!$B$2:$X$31, $A$1, FALSE)</f>
        <v>40750</v>
      </c>
      <c r="P7" s="1">
        <f>VLOOKUP($B7, '[1]Pro of OHF steel'!$B$2:$X$31, $A$1, FALSE)</f>
        <v>14600</v>
      </c>
      <c r="Q7" s="1">
        <f>VLOOKUP($B7, '[1]Pro of EAF steel'!$B$2:$X$31, $A$1, FALSE)</f>
        <v>10800</v>
      </c>
      <c r="R7" s="1">
        <f>VLOOKUP($B7, '[1]Exp of ingots and semis'!$B$2:$X$31, $A$1, FALSE)</f>
        <v>13984</v>
      </c>
      <c r="S7" s="1">
        <f>VLOOKUP($B7, '[1]Imp of ingots and semis'!$B$2:$X$31, $A$1, FALSE)</f>
        <v>20</v>
      </c>
      <c r="T7" s="1">
        <f>VLOOKUP($B7, '[1]Pro of hr long'!$B$2:$X$31, $A$1, FALSE)+VLOOKUP($B7, '[1]Pro of seamless tubes'!$B$2:$X$31, $A$1, FALSE)</f>
        <v>22400</v>
      </c>
      <c r="U7" s="1">
        <f>VLOOKUP($B7, '[1]Exp of long'!$B$2:$X$31, $A$1, FALSE)</f>
        <v>4307</v>
      </c>
      <c r="V7" s="1">
        <f>VLOOKUP($B7, '[1]Imp of long'!$B$2:$X$31, $A$1, FALSE)</f>
        <v>1279</v>
      </c>
      <c r="W7" s="1">
        <f>VLOOKUP($B7, '[1]Pro of hr flat'!$B$2:$X$31, $A$1, FALSE)*parameters!$B$8</f>
        <v>33706.001422475107</v>
      </c>
      <c r="X7" s="1">
        <f>VLOOKUP($B7, '[1]Exp of flat'!$B$2:$X$31, $A$1, FALSE)</f>
        <v>11039</v>
      </c>
      <c r="Y7" s="1">
        <f>VLOOKUP($B7, '[1]Imp of flat'!$B$2:$X$31, $A$1, FALSE)</f>
        <v>2278</v>
      </c>
      <c r="Z7" s="1">
        <f>VLOOKUP($B7, '[1]Indirect exp'!$B$2:$X$31, $A$1, FALSE)</f>
        <v>2446</v>
      </c>
      <c r="AA7" s="1">
        <f>VLOOKUP($B7, '[1]Indirect imp'!$B$2:$X$31, $A$1, FALSE)</f>
        <v>5369</v>
      </c>
    </row>
    <row r="8" spans="1:27">
      <c r="A8">
        <v>8</v>
      </c>
      <c r="B8" t="s">
        <v>26</v>
      </c>
      <c r="C8" s="1">
        <f>VLOOKUP($B8, '[1]Pro of usable iron ore'!$B$2:$X$31, $A$1, FALSE)*(1-VLOOKUP($B8, '[1]Foundry share'!$B$2:$X$31, $A$1, FALSE))</f>
        <v>0</v>
      </c>
      <c r="D8" s="1">
        <f>VLOOKUP($B8, '[1]Pro of iron ore'!$B$2:$X$31, $A$1, FALSE)*(1-VLOOKUP($B8, '[1]Foundry share'!$B$2:$X$31, $A$1, FALSE))</f>
        <v>0</v>
      </c>
      <c r="E8" s="47">
        <f>VLOOKUP($B8, '[1]Iron content'!$B$2:$X$31, $A$1, FALSE)</f>
        <v>0</v>
      </c>
      <c r="F8" s="1">
        <f>VLOOKUP($B8, '[1]Exp of usable iron ore'!$B$2:$X$31, $A$1, FALSE)*parameters!$B$12</f>
        <v>0</v>
      </c>
      <c r="G8" s="1">
        <f>VLOOKUP($B8, '[1]Pro of pig iron'!$B$2:$X$31, $A$1, FALSE)*(1-VLOOKUP($B8, '[1]Foundry share'!$B$2:$X$31, $A$1, FALSE))</f>
        <v>27309</v>
      </c>
      <c r="H8" s="1">
        <f>VLOOKUP($B8, '[1]Exp of pig iron'!$B$2:$X$31, $A$1, FALSE)</f>
        <v>0</v>
      </c>
      <c r="I8" s="1">
        <f>VLOOKUP($B8, '[1]Imp of pig iron'!$B$2:$X$31, $A$1, FALSE)</f>
        <v>1508</v>
      </c>
      <c r="J8" s="1">
        <f>VLOOKUP($B8, '[1]Pro of DRI'!$B$2:$X$31, $A$1, FALSE)*(1-VLOOKUP($B8, '[1]Foundry share'!$B$2:$X$31, $A$1, FALSE))</f>
        <v>0</v>
      </c>
      <c r="K8" s="1">
        <f>VLOOKUP($B8, '[1]Exp of DRI'!$B$2:$X$31, $A$1, FALSE)</f>
        <v>0</v>
      </c>
      <c r="L8" s="1">
        <f>VLOOKUP($B8, '[1]Imp of DRI'!$B$2:$X$31, $A$1, FALSE)</f>
        <v>733</v>
      </c>
      <c r="M8" s="1">
        <f>VLOOKUP($B8, '[1]Exp of scrap'!$B$2:$X$31, $A$1, FALSE)</f>
        <v>207</v>
      </c>
      <c r="N8" s="1">
        <f>VLOOKUP($B8, '[1]Imp of scrap'!$B$2:$X$31, $A$1, FALSE)</f>
        <v>6813</v>
      </c>
      <c r="O8" s="1">
        <f>VLOOKUP($B8, '[1]Pro of BOF steel'!$B$2:$X$31, $A$1, FALSE)</f>
        <v>26728</v>
      </c>
      <c r="P8" s="1">
        <f>VLOOKUP($B8, '[1]Pro of OHF steel'!$B$2:$X$31, $A$1, FALSE)</f>
        <v>0</v>
      </c>
      <c r="Q8" s="1">
        <f>VLOOKUP($B8, '[1]Pro of EAF steel'!$B$2:$X$31, $A$1, FALSE)</f>
        <v>21092</v>
      </c>
      <c r="R8" s="1">
        <f>VLOOKUP($B8, '[1]Exp of ingots and semis'!$B$2:$X$31, $A$1, FALSE)</f>
        <v>184</v>
      </c>
      <c r="S8" s="1">
        <f>VLOOKUP($B8, '[1]Imp of ingots and semis'!$B$2:$X$31, $A$1, FALSE)</f>
        <v>4869</v>
      </c>
      <c r="T8" s="1">
        <f>VLOOKUP($B8, '[1]Pro of hr long'!$B$2:$X$31, $A$1, FALSE)+VLOOKUP($B8, '[1]Pro of seamless tubes'!$B$2:$X$31, $A$1, FALSE)</f>
        <v>18818</v>
      </c>
      <c r="U8" s="1">
        <f>VLOOKUP($B8, '[1]Exp of long'!$B$2:$X$31, $A$1, FALSE)</f>
        <v>2991</v>
      </c>
      <c r="V8" s="1">
        <f>VLOOKUP($B8, '[1]Imp of long'!$B$2:$X$31, $A$1, FALSE)</f>
        <v>3381</v>
      </c>
      <c r="W8" s="1">
        <f>VLOOKUP($B8, '[1]Pro of hr flat'!$B$2:$X$31, $A$1, FALSE)*parameters!$B$8</f>
        <v>29701.27027027027</v>
      </c>
      <c r="X8" s="1">
        <f>VLOOKUP($B8, '[1]Exp of flat'!$B$2:$X$31, $A$1, FALSE)</f>
        <v>11645</v>
      </c>
      <c r="Y8" s="1">
        <f>VLOOKUP($B8, '[1]Imp of flat'!$B$2:$X$31, $A$1, FALSE)</f>
        <v>9948</v>
      </c>
      <c r="Z8" s="1">
        <f>VLOOKUP($B8, '[1]Indirect exp'!$B$2:$X$31, $A$1, FALSE)</f>
        <v>15009</v>
      </c>
      <c r="AA8" s="1">
        <f>VLOOKUP($B8, '[1]Indirect imp'!$B$2:$X$31, $A$1, FALSE)</f>
        <v>3043</v>
      </c>
    </row>
    <row r="9" spans="1:27">
      <c r="A9">
        <v>9</v>
      </c>
      <c r="B9" t="s">
        <v>2</v>
      </c>
      <c r="C9" s="1">
        <f>VLOOKUP($B9, '[1]Pro of usable iron ore'!$B$2:$X$31, $A$1, FALSE)*(1-VLOOKUP($B9, '[1]Foundry share'!$B$2:$X$31, $A$1, FALSE))</f>
        <v>362.10599999999999</v>
      </c>
      <c r="D9" s="1">
        <f>VLOOKUP($B9, '[1]Pro of iron ore'!$B$2:$X$31, $A$1, FALSE)*(1-VLOOKUP($B9, '[1]Foundry share'!$B$2:$X$31, $A$1, FALSE))</f>
        <v>37.799999999999997</v>
      </c>
      <c r="E9" s="47">
        <f>VLOOKUP($B9, '[1]Iron content'!$B$2:$X$31, $A$1, FALSE)</f>
        <v>0.10438932246358801</v>
      </c>
      <c r="F9" s="1">
        <f>VLOOKUP($B9, '[1]Exp of usable iron ore'!$B$2:$X$31, $A$1, FALSE)*parameters!$B$12</f>
        <v>4.55</v>
      </c>
      <c r="G9" s="1">
        <f>VLOOKUP($B9, '[1]Pro of pig iron'!$B$2:$X$31, $A$1, FALSE)*(1-VLOOKUP($B9, '[1]Foundry share'!$B$2:$X$31, $A$1, FALSE))</f>
        <v>28854</v>
      </c>
      <c r="H9" s="1">
        <f>VLOOKUP($B9, '[1]Exp of pig iron'!$B$2:$X$31, $A$1, FALSE)</f>
        <v>83</v>
      </c>
      <c r="I9" s="1">
        <f>VLOOKUP($B9, '[1]Imp of pig iron'!$B$2:$X$31, $A$1, FALSE)</f>
        <v>320</v>
      </c>
      <c r="J9" s="1">
        <f>VLOOKUP($B9, '[1]Pro of DRI'!$B$2:$X$31, $A$1, FALSE)*(1-VLOOKUP($B9, '[1]Foundry share'!$B$2:$X$31, $A$1, FALSE))</f>
        <v>440</v>
      </c>
      <c r="K9" s="1">
        <f>VLOOKUP($B9, '[1]Exp of DRI'!$B$2:$X$31, $A$1, FALSE)</f>
        <v>124</v>
      </c>
      <c r="L9" s="1">
        <f>VLOOKUP($B9, '[1]Imp of DRI'!$B$2:$X$31, $A$1, FALSE)</f>
        <v>69</v>
      </c>
      <c r="M9" s="1">
        <f>VLOOKUP($B9, '[1]Exp of scrap'!$B$2:$X$31, $A$1, FALSE)</f>
        <v>6688</v>
      </c>
      <c r="N9" s="1">
        <f>VLOOKUP($B9, '[1]Imp of scrap'!$B$2:$X$31, $A$1, FALSE)</f>
        <v>5025</v>
      </c>
      <c r="O9" s="1">
        <f>VLOOKUP($B9, '[1]Pro of BOF steel'!$B$2:$X$31, $A$1, FALSE)</f>
        <v>30857</v>
      </c>
      <c r="P9" s="1">
        <f>VLOOKUP($B9, '[1]Pro of OHF steel'!$B$2:$X$31, $A$1, FALSE)</f>
        <v>0</v>
      </c>
      <c r="Q9" s="1">
        <f>VLOOKUP($B9, '[1]Pro of EAF steel'!$B$2:$X$31, $A$1, FALSE)</f>
        <v>13667</v>
      </c>
      <c r="R9" s="1">
        <f>VLOOKUP($B9, '[1]Exp of ingots and semis'!$B$2:$X$31, $A$1, FALSE)</f>
        <v>1950</v>
      </c>
      <c r="S9" s="1">
        <f>VLOOKUP($B9, '[1]Imp of ingots and semis'!$B$2:$X$31, $A$1, FALSE)</f>
        <v>2331</v>
      </c>
      <c r="T9" s="1">
        <f>VLOOKUP($B9, '[1]Pro of hr long'!$B$2:$X$31, $A$1, FALSE)+VLOOKUP($B9, '[1]Pro of seamless tubes'!$B$2:$X$31, $A$1, FALSE)</f>
        <v>14344</v>
      </c>
      <c r="U9" s="1">
        <f>VLOOKUP($B9, '[1]Exp of long'!$B$2:$X$31, $A$1, FALSE)</f>
        <v>7350</v>
      </c>
      <c r="V9" s="1">
        <f>VLOOKUP($B9, '[1]Imp of long'!$B$2:$X$31, $A$1, FALSE)</f>
        <v>5915</v>
      </c>
      <c r="W9" s="1">
        <f>VLOOKUP($B9, '[1]Pro of hr flat'!$B$2:$X$31, $A$1, FALSE)*parameters!$B$8</f>
        <v>24334.4253200569</v>
      </c>
      <c r="X9" s="1">
        <f>VLOOKUP($B9, '[1]Exp of flat'!$B$2:$X$31, $A$1, FALSE)</f>
        <v>13055</v>
      </c>
      <c r="Y9" s="1">
        <f>VLOOKUP($B9, '[1]Imp of flat'!$B$2:$X$31, $A$1, FALSE)</f>
        <v>10249</v>
      </c>
      <c r="Z9" s="1">
        <f>VLOOKUP($B9, '[1]Indirect exp'!$B$2:$X$31, $A$1, FALSE)</f>
        <v>24727</v>
      </c>
      <c r="AA9" s="1">
        <f>VLOOKUP($B9, '[1]Indirect imp'!$B$2:$X$31, $A$1, FALSE)</f>
        <v>16705</v>
      </c>
    </row>
    <row r="10" spans="1:27">
      <c r="A10">
        <v>10</v>
      </c>
      <c r="B10" t="s">
        <v>8</v>
      </c>
      <c r="C10" s="1">
        <f>VLOOKUP($B10, '[1]Pro of usable iron ore'!$B$2:$X$31, $A$1, FALSE)*(1-VLOOKUP($B10, '[1]Foundry share'!$B$2:$X$31, $A$1, FALSE))</f>
        <v>4297.5429764674182</v>
      </c>
      <c r="D10" s="1">
        <f>VLOOKUP($B10, '[1]Pro of iron ore'!$B$2:$X$31, $A$1, FALSE)*(1-VLOOKUP($B10, '[1]Foundry share'!$B$2:$X$31, $A$1, FALSE))</f>
        <v>2289.9043698010387</v>
      </c>
      <c r="E10" s="47">
        <f>VLOOKUP($B10, '[1]Iron content'!$B$2:$X$31, $A$1, FALSE)</f>
        <v>0.53284036537625057</v>
      </c>
      <c r="F10" s="1">
        <f>VLOOKUP($B10, '[1]Exp of usable iron ore'!$B$2:$X$31, $A$1, FALSE)*parameters!$B$12</f>
        <v>0</v>
      </c>
      <c r="G10" s="1">
        <f>VLOOKUP($B10, '[1]Pro of pig iron'!$B$2:$X$31, $A$1, FALSE)*(1-VLOOKUP($B10, '[1]Foundry share'!$B$2:$X$31, $A$1, FALSE))</f>
        <v>5579.8894235560001</v>
      </c>
      <c r="H10" s="1">
        <f>VLOOKUP($B10, '[1]Exp of pig iron'!$B$2:$X$31, $A$1, FALSE)</f>
        <v>10</v>
      </c>
      <c r="I10" s="1">
        <f>VLOOKUP($B10, '[1]Imp of pig iron'!$B$2:$X$31, $A$1, FALSE)</f>
        <v>409</v>
      </c>
      <c r="J10" s="1">
        <f>VLOOKUP($B10, '[1]Pro of DRI'!$B$2:$X$31, $A$1, FALSE)*(1-VLOOKUP($B10, '[1]Foundry share'!$B$2:$X$31, $A$1, FALSE))</f>
        <v>0</v>
      </c>
      <c r="K10" s="1">
        <f>VLOOKUP($B10, '[1]Exp of DRI'!$B$2:$X$31, $A$1, FALSE)</f>
        <v>0</v>
      </c>
      <c r="L10" s="1">
        <f>VLOOKUP($B10, '[1]Imp of DRI'!$B$2:$X$31, $A$1, FALSE)</f>
        <v>69</v>
      </c>
      <c r="M10" s="1">
        <f>VLOOKUP($B10, '[1]Exp of scrap'!$B$2:$X$31, $A$1, FALSE)</f>
        <v>67</v>
      </c>
      <c r="N10" s="1">
        <f>VLOOKUP($B10, '[1]Imp of scrap'!$B$2:$X$31, $A$1, FALSE)</f>
        <v>10228</v>
      </c>
      <c r="O10" s="1">
        <f>VLOOKUP($B10, '[1]Pro of BOF steel'!$B$2:$X$31, $A$1, FALSE)</f>
        <v>6117</v>
      </c>
      <c r="P10" s="1">
        <f>VLOOKUP($B10, '[1]Pro of OHF steel'!$B$2:$X$31, $A$1, FALSE)</f>
        <v>0</v>
      </c>
      <c r="Q10" s="1">
        <f>VLOOKUP($B10, '[1]Pro of EAF steel'!$B$2:$X$31, $A$1, FALSE)</f>
        <v>14844</v>
      </c>
      <c r="R10" s="1">
        <f>VLOOKUP($B10, '[1]Exp of ingots and semis'!$B$2:$X$31, $A$1, FALSE)</f>
        <v>2209</v>
      </c>
      <c r="S10" s="1">
        <f>VLOOKUP($B10, '[1]Imp of ingots and semis'!$B$2:$X$31, $A$1, FALSE)</f>
        <v>1896</v>
      </c>
      <c r="T10" s="1">
        <f>VLOOKUP($B10, '[1]Pro of hr long'!$B$2:$X$31, $A$1, FALSE)+VLOOKUP($B10, '[1]Pro of seamless tubes'!$B$2:$X$31, $A$1, FALSE)</f>
        <v>11500</v>
      </c>
      <c r="U10" s="1">
        <f>VLOOKUP($B10, '[1]Exp of long'!$B$2:$X$31, $A$1, FALSE)</f>
        <v>7665</v>
      </c>
      <c r="V10" s="1">
        <f>VLOOKUP($B10, '[1]Imp of long'!$B$2:$X$31, $A$1, FALSE)</f>
        <v>917</v>
      </c>
      <c r="W10" s="1">
        <f>VLOOKUP($B10, '[1]Pro of hr flat'!$B$2:$X$31, $A$1, FALSE)*parameters!$B$8</f>
        <v>7795.1200612377106</v>
      </c>
      <c r="X10" s="1">
        <f>VLOOKUP($B10, '[1]Exp of flat'!$B$2:$X$31, $A$1, FALSE)</f>
        <v>1185</v>
      </c>
      <c r="Y10" s="1">
        <f>VLOOKUP($B10, '[1]Imp of flat'!$B$2:$X$31, $A$1, FALSE)</f>
        <v>6777</v>
      </c>
      <c r="Z10" s="1">
        <f>VLOOKUP($B10, '[1]Indirect exp'!$B$2:$X$31, $A$1, FALSE)</f>
        <v>3601</v>
      </c>
      <c r="AA10" s="1">
        <f>VLOOKUP($B10, '[1]Indirect imp'!$B$2:$X$31, $A$1, FALSE)</f>
        <v>2636</v>
      </c>
    </row>
    <row r="11" spans="1:27">
      <c r="A11">
        <v>11</v>
      </c>
      <c r="B11" t="s">
        <v>15</v>
      </c>
      <c r="C11" s="1">
        <f>VLOOKUP($B11, '[1]Pro of usable iron ore'!$B$2:$X$31, $A$1, FALSE)*(1-VLOOKUP($B11, '[1]Foundry share'!$B$2:$X$31, $A$1, FALSE))</f>
        <v>281462.08799999999</v>
      </c>
      <c r="D11" s="1">
        <f>VLOOKUP($B11, '[1]Pro of iron ore'!$B$2:$X$31, $A$1, FALSE)*(1-VLOOKUP($B11, '[1]Foundry share'!$B$2:$X$31, $A$1, FALSE))</f>
        <v>186891</v>
      </c>
      <c r="E11" s="47">
        <f>VLOOKUP($B11, '[1]Iron content'!$B$2:$X$31, $A$1, FALSE)</f>
        <v>0.66400061666564492</v>
      </c>
      <c r="F11" s="1">
        <f>VLOOKUP($B11, '[1]Exp of usable iron ore'!$B$2:$X$31, $A$1, FALSE)*parameters!$B$12</f>
        <v>146337.75</v>
      </c>
      <c r="G11" s="1">
        <f>VLOOKUP($B11, '[1]Pro of pig iron'!$B$2:$X$31, $A$1, FALSE)*(1-VLOOKUP($B11, '[1]Foundry share'!$B$2:$X$31, $A$1, FALSE))</f>
        <v>33884</v>
      </c>
      <c r="H11" s="1">
        <f>VLOOKUP($B11, '[1]Exp of pig iron'!$B$2:$X$31, $A$1, FALSE)</f>
        <v>7086</v>
      </c>
      <c r="I11" s="1">
        <f>VLOOKUP($B11, '[1]Imp of pig iron'!$B$2:$X$31, $A$1, FALSE)</f>
        <v>0</v>
      </c>
      <c r="J11" s="1">
        <f>VLOOKUP($B11, '[1]Pro of DRI'!$B$2:$X$31, $A$1, FALSE)*(1-VLOOKUP($B11, '[1]Foundry share'!$B$2:$X$31, $A$1, FALSE))</f>
        <v>411</v>
      </c>
      <c r="K11" s="1">
        <f>VLOOKUP($B11, '[1]Exp of DRI'!$B$2:$X$31, $A$1, FALSE)</f>
        <v>0</v>
      </c>
      <c r="L11" s="1">
        <f>VLOOKUP($B11, '[1]Imp of DRI'!$B$2:$X$31, $A$1, FALSE)</f>
        <v>0</v>
      </c>
      <c r="M11" s="1">
        <f>VLOOKUP($B11, '[1]Exp of scrap'!$B$2:$X$31, $A$1, FALSE)</f>
        <v>12</v>
      </c>
      <c r="N11" s="1">
        <f>VLOOKUP($B11, '[1]Imp of scrap'!$B$2:$X$31, $A$1, FALSE)</f>
        <v>93</v>
      </c>
      <c r="O11" s="1">
        <f>VLOOKUP($B11, '[1]Pro of BOF steel'!$B$2:$X$31, $A$1, FALSE)</f>
        <v>24070</v>
      </c>
      <c r="P11" s="1">
        <f>VLOOKUP($B11, '[1]Pro of OHF steel'!$B$2:$X$31, $A$1, FALSE)</f>
        <v>0</v>
      </c>
      <c r="Q11" s="1">
        <f>VLOOKUP($B11, '[1]Pro of EAF steel'!$B$2:$X$31, $A$1, FALSE)</f>
        <v>6959</v>
      </c>
      <c r="R11" s="1">
        <f>VLOOKUP($B11, '[1]Exp of ingots and semis'!$B$2:$X$31, $A$1, FALSE)</f>
        <v>5957</v>
      </c>
      <c r="S11" s="1">
        <f>VLOOKUP($B11, '[1]Imp of ingots and semis'!$B$2:$X$31, $A$1, FALSE)</f>
        <v>23</v>
      </c>
      <c r="T11" s="1">
        <f>VLOOKUP($B11, '[1]Pro of hr long'!$B$2:$X$31, $A$1, FALSE)+VLOOKUP($B11, '[1]Pro of seamless tubes'!$B$2:$X$31, $A$1, FALSE)</f>
        <v>7550</v>
      </c>
      <c r="U11" s="1">
        <f>VLOOKUP($B11, '[1]Exp of long'!$B$2:$X$31, $A$1, FALSE)</f>
        <v>2611</v>
      </c>
      <c r="V11" s="1">
        <f>VLOOKUP($B11, '[1]Imp of long'!$B$2:$X$31, $A$1, FALSE)</f>
        <v>308</v>
      </c>
      <c r="W11" s="1">
        <f>VLOOKUP($B11, '[1]Pro of hr flat'!$B$2:$X$31, $A$1, FALSE)*parameters!$B$8</f>
        <v>13733.837837837838</v>
      </c>
      <c r="X11" s="1">
        <f>VLOOKUP($B11, '[1]Exp of flat'!$B$2:$X$31, $A$1, FALSE)</f>
        <v>3555</v>
      </c>
      <c r="Y11" s="1">
        <f>VLOOKUP($B11, '[1]Imp of flat'!$B$2:$X$31, $A$1, FALSE)</f>
        <v>336</v>
      </c>
      <c r="Z11" s="1">
        <f>VLOOKUP($B11, '[1]Indirect exp'!$B$2:$X$31, $A$1, FALSE)</f>
        <v>3456</v>
      </c>
      <c r="AA11" s="1">
        <f>VLOOKUP($B11, '[1]Indirect imp'!$B$2:$X$31, $A$1, FALSE)</f>
        <v>1415</v>
      </c>
    </row>
    <row r="12" spans="1:27">
      <c r="A12">
        <v>12</v>
      </c>
      <c r="B12" t="s">
        <v>18</v>
      </c>
      <c r="C12" s="1">
        <f>VLOOKUP($B12, '[1]Pro of usable iron ore'!$B$2:$X$31, $A$1, FALSE)*(1-VLOOKUP($B12, '[1]Foundry share'!$B$2:$X$31, $A$1, FALSE))</f>
        <v>15454.054571918718</v>
      </c>
      <c r="D12" s="1">
        <f>VLOOKUP($B12, '[1]Pro of iron ore'!$B$2:$X$31, $A$1, FALSE)*(1-VLOOKUP($B12, '[1]Foundry share'!$B$2:$X$31, $A$1, FALSE))</f>
        <v>7320.3416393299194</v>
      </c>
      <c r="E12" s="47">
        <f>VLOOKUP($B12, '[1]Iron content'!$B$2:$X$31, $A$1, FALSE)</f>
        <v>0.47368421052631576</v>
      </c>
      <c r="F12" s="1">
        <f>VLOOKUP($B12, '[1]Exp of usable iron ore'!$B$2:$X$31, $A$1, FALSE)*parameters!$B$12</f>
        <v>923.65</v>
      </c>
      <c r="G12" s="1">
        <f>VLOOKUP($B12, '[1]Pro of pig iron'!$B$2:$X$31, $A$1, FALSE)*(1-VLOOKUP($B12, '[1]Foundry share'!$B$2:$X$31, $A$1, FALSE))</f>
        <v>1874.8208309617182</v>
      </c>
      <c r="H12" s="1">
        <f>VLOOKUP($B12, '[1]Exp of pig iron'!$B$2:$X$31, $A$1, FALSE)</f>
        <v>0</v>
      </c>
      <c r="I12" s="1">
        <f>VLOOKUP($B12, '[1]Imp of pig iron'!$B$2:$X$31, $A$1, FALSE)</f>
        <v>0</v>
      </c>
      <c r="J12" s="1">
        <f>VLOOKUP($B12, '[1]Pro of DRI'!$B$2:$X$31, $A$1, FALSE)*(1-VLOOKUP($B12, '[1]Foundry share'!$B$2:$X$31, $A$1, FALSE))</f>
        <v>5590.3008985682818</v>
      </c>
      <c r="K12" s="1">
        <f>VLOOKUP($B12, '[1]Exp of DRI'!$B$2:$X$31, $A$1, FALSE)</f>
        <v>0</v>
      </c>
      <c r="L12" s="1">
        <f>VLOOKUP($B12, '[1]Imp of DRI'!$B$2:$X$31, $A$1, FALSE)</f>
        <v>0</v>
      </c>
      <c r="M12" s="1">
        <f>VLOOKUP($B12, '[1]Exp of scrap'!$B$2:$X$31, $A$1, FALSE)</f>
        <v>0</v>
      </c>
      <c r="N12" s="1">
        <f>VLOOKUP($B12, '[1]Imp of scrap'!$B$2:$X$31, $A$1, FALSE)</f>
        <v>104</v>
      </c>
      <c r="O12" s="1">
        <f>VLOOKUP($B12, '[1]Pro of BOF steel'!$B$2:$X$31, $A$1, FALSE)</f>
        <v>2465</v>
      </c>
      <c r="P12" s="1">
        <f>VLOOKUP($B12, '[1]Pro of OHF steel'!$B$2:$X$31, $A$1, FALSE)</f>
        <v>0</v>
      </c>
      <c r="Q12" s="1">
        <f>VLOOKUP($B12, '[1]Pro of EAF steel'!$B$2:$X$31, $A$1, FALSE)</f>
        <v>6939</v>
      </c>
      <c r="R12" s="1">
        <f>VLOOKUP($B12, '[1]Exp of ingots and semis'!$B$2:$X$31, $A$1, FALSE)</f>
        <v>0</v>
      </c>
      <c r="S12" s="1">
        <f>VLOOKUP($B12, '[1]Imp of ingots and semis'!$B$2:$X$31, $A$1, FALSE)</f>
        <v>2061</v>
      </c>
      <c r="T12" s="1">
        <f>VLOOKUP($B12, '[1]Pro of hr long'!$B$2:$X$31, $A$1, FALSE)+VLOOKUP($B12, '[1]Pro of seamless tubes'!$B$2:$X$31, $A$1, FALSE)</f>
        <v>4687</v>
      </c>
      <c r="U12" s="1">
        <f>VLOOKUP($B12, '[1]Exp of long'!$B$2:$X$31, $A$1, FALSE)</f>
        <v>0</v>
      </c>
      <c r="V12" s="1">
        <f>VLOOKUP($B12, '[1]Imp of long'!$B$2:$X$31, $A$1, FALSE)</f>
        <v>1734</v>
      </c>
      <c r="W12" s="1">
        <f>VLOOKUP($B12, '[1]Pro of hr flat'!$B$2:$X$31, $A$1, FALSE)*parameters!$B$8</f>
        <v>4391.4082503556183</v>
      </c>
      <c r="X12" s="1">
        <f>VLOOKUP($B12, '[1]Exp of flat'!$B$2:$X$31, $A$1, FALSE)</f>
        <v>0</v>
      </c>
      <c r="Y12" s="1">
        <f>VLOOKUP($B12, '[1]Imp of flat'!$B$2:$X$31, $A$1, FALSE)</f>
        <v>3390</v>
      </c>
      <c r="Z12" s="1">
        <f>VLOOKUP($B12, '[1]Indirect exp'!$B$2:$X$31, $A$1, FALSE)</f>
        <v>83</v>
      </c>
      <c r="AA12" s="1">
        <f>VLOOKUP($B12, '[1]Indirect imp'!$B$2:$X$31, $A$1, FALSE)</f>
        <v>1708</v>
      </c>
    </row>
    <row r="13" spans="1:27">
      <c r="A13">
        <v>13</v>
      </c>
      <c r="B13" t="s">
        <v>3</v>
      </c>
      <c r="C13" s="1">
        <f>VLOOKUP($B13, '[1]Pro of usable iron ore'!$B$2:$X$31, $A$1, FALSE)*(1-VLOOKUP($B13, '[1]Foundry share'!$B$2:$X$31, $A$1, FALSE))</f>
        <v>0</v>
      </c>
      <c r="D13" s="1">
        <f>VLOOKUP($B13, '[1]Pro of iron ore'!$B$2:$X$31, $A$1, FALSE)*(1-VLOOKUP($B13, '[1]Foundry share'!$B$2:$X$31, $A$1, FALSE))</f>
        <v>0</v>
      </c>
      <c r="E13" s="47">
        <f>VLOOKUP($B13, '[1]Iron content'!$B$2:$X$31, $A$1, FALSE)</f>
        <v>0</v>
      </c>
      <c r="F13" s="1">
        <f>VLOOKUP($B13, '[1]Exp of usable iron ore'!$B$2:$X$31, $A$1, FALSE)*parameters!$B$12</f>
        <v>0</v>
      </c>
      <c r="G13" s="1">
        <f>VLOOKUP($B13, '[1]Pro of pig iron'!$B$2:$X$31, $A$1, FALSE)*(1-VLOOKUP($B13, '[1]Foundry share'!$B$2:$X$31, $A$1, FALSE))</f>
        <v>11423</v>
      </c>
      <c r="H13" s="1">
        <f>VLOOKUP($B13, '[1]Exp of pig iron'!$B$2:$X$31, $A$1, FALSE)</f>
        <v>16</v>
      </c>
      <c r="I13" s="1">
        <f>VLOOKUP($B13, '[1]Imp of pig iron'!$B$2:$X$31, $A$1, FALSE)</f>
        <v>1729</v>
      </c>
      <c r="J13" s="1">
        <f>VLOOKUP($B13, '[1]Pro of DRI'!$B$2:$X$31, $A$1, FALSE)*(1-VLOOKUP($B13, '[1]Foundry share'!$B$2:$X$31, $A$1, FALSE))</f>
        <v>0</v>
      </c>
      <c r="K13" s="1">
        <f>VLOOKUP($B13, '[1]Exp of DRI'!$B$2:$X$31, $A$1, FALSE)</f>
        <v>0</v>
      </c>
      <c r="L13" s="1">
        <f>VLOOKUP($B13, '[1]Imp of DRI'!$B$2:$X$31, $A$1, FALSE)</f>
        <v>399</v>
      </c>
      <c r="M13" s="1">
        <f>VLOOKUP($B13, '[1]Exp of scrap'!$B$2:$X$31, $A$1, FALSE)</f>
        <v>186</v>
      </c>
      <c r="N13" s="1">
        <f>VLOOKUP($B13, '[1]Imp of scrap'!$B$2:$X$31, $A$1, FALSE)</f>
        <v>5360</v>
      </c>
      <c r="O13" s="1">
        <f>VLOOKUP($B13, '[1]Pro of BOF steel'!$B$2:$X$31, $A$1, FALSE)</f>
        <v>11688</v>
      </c>
      <c r="P13" s="1">
        <f>VLOOKUP($B13, '[1]Pro of OHF steel'!$B$2:$X$31, $A$1, FALSE)</f>
        <v>0</v>
      </c>
      <c r="Q13" s="1">
        <f>VLOOKUP($B13, '[1]Pro of EAF steel'!$B$2:$X$31, $A$1, FALSE)</f>
        <v>17661</v>
      </c>
      <c r="R13" s="1">
        <f>VLOOKUP($B13, '[1]Exp of ingots and semis'!$B$2:$X$31, $A$1, FALSE)</f>
        <v>698</v>
      </c>
      <c r="S13" s="1">
        <f>VLOOKUP($B13, '[1]Imp of ingots and semis'!$B$2:$X$31, $A$1, FALSE)</f>
        <v>4308</v>
      </c>
      <c r="T13" s="1">
        <f>VLOOKUP($B13, '[1]Pro of hr long'!$B$2:$X$31, $A$1, FALSE)+VLOOKUP($B13, '[1]Pro of seamless tubes'!$B$2:$X$31, $A$1, FALSE)</f>
        <v>15287</v>
      </c>
      <c r="U13" s="1">
        <f>VLOOKUP($B13, '[1]Exp of long'!$B$2:$X$31, $A$1, FALSE)</f>
        <v>4427</v>
      </c>
      <c r="V13" s="1">
        <f>VLOOKUP($B13, '[1]Imp of long'!$B$2:$X$31, $A$1, FALSE)</f>
        <v>3112</v>
      </c>
      <c r="W13" s="1">
        <f>VLOOKUP($B13, '[1]Pro of hr flat'!$B$2:$X$31, $A$1, FALSE)*parameters!$B$8</f>
        <v>13831.964438122333</v>
      </c>
      <c r="X13" s="1">
        <f>VLOOKUP($B13, '[1]Exp of flat'!$B$2:$X$31, $A$1, FALSE)</f>
        <v>5939</v>
      </c>
      <c r="Y13" s="1">
        <f>VLOOKUP($B13, '[1]Imp of flat'!$B$2:$X$31, $A$1, FALSE)</f>
        <v>9813</v>
      </c>
      <c r="Z13" s="1">
        <f>VLOOKUP($B13, '[1]Indirect exp'!$B$2:$X$31, $A$1, FALSE)</f>
        <v>12341</v>
      </c>
      <c r="AA13" s="1">
        <f>VLOOKUP($B13, '[1]Indirect imp'!$B$2:$X$31, $A$1, FALSE)</f>
        <v>7274</v>
      </c>
    </row>
    <row r="14" spans="1:27">
      <c r="A14">
        <v>14</v>
      </c>
      <c r="B14" t="s">
        <v>11</v>
      </c>
      <c r="C14" s="1">
        <f>VLOOKUP($B14, '[1]Pro of usable iron ore'!$B$2:$X$31, $A$1, FALSE)*(1-VLOOKUP($B14, '[1]Foundry share'!$B$2:$X$31, $A$1, FALSE))</f>
        <v>68569.600000000006</v>
      </c>
      <c r="D14" s="1">
        <f>VLOOKUP($B14, '[1]Pro of iron ore'!$B$2:$X$31, $A$1, FALSE)*(1-VLOOKUP($B14, '[1]Foundry share'!$B$2:$X$31, $A$1, FALSE))</f>
        <v>37700</v>
      </c>
      <c r="E14" s="47">
        <f>VLOOKUP($B14, '[1]Iron content'!$B$2:$X$31, $A$1, FALSE)</f>
        <v>0.54980632816875108</v>
      </c>
      <c r="F14" s="1">
        <f>VLOOKUP($B14, '[1]Exp of usable iron ore'!$B$2:$X$31, $A$1, FALSE)*parameters!$B$12</f>
        <v>12725.050000000001</v>
      </c>
      <c r="G14" s="1">
        <f>VLOOKUP($B14, '[1]Pro of pig iron'!$B$2:$X$31, $A$1, FALSE)*(1-VLOOKUP($B14, '[1]Foundry share'!$B$2:$X$31, $A$1, FALSE))</f>
        <v>30782</v>
      </c>
      <c r="H14" s="1">
        <f>VLOOKUP($B14, '[1]Exp of pig iron'!$B$2:$X$31, $A$1, FALSE)</f>
        <v>879</v>
      </c>
      <c r="I14" s="1">
        <f>VLOOKUP($B14, '[1]Imp of pig iron'!$B$2:$X$31, $A$1, FALSE)</f>
        <v>195</v>
      </c>
      <c r="J14" s="1">
        <f>VLOOKUP($B14, '[1]Pro of DRI'!$B$2:$X$31, $A$1, FALSE)*(1-VLOOKUP($B14, '[1]Foundry share'!$B$2:$X$31, $A$1, FALSE))</f>
        <v>0</v>
      </c>
      <c r="K14" s="1">
        <f>VLOOKUP($B14, '[1]Exp of DRI'!$B$2:$X$31, $A$1, FALSE)</f>
        <v>0</v>
      </c>
      <c r="L14" s="1">
        <f>VLOOKUP($B14, '[1]Imp of DRI'!$B$2:$X$31, $A$1, FALSE)</f>
        <v>528</v>
      </c>
      <c r="M14" s="1">
        <f>VLOOKUP($B14, '[1]Exp of scrap'!$B$2:$X$31, $A$1, FALSE)</f>
        <v>1264</v>
      </c>
      <c r="N14" s="1">
        <f>VLOOKUP($B14, '[1]Imp of scrap'!$B$2:$X$31, $A$1, FALSE)</f>
        <v>12</v>
      </c>
      <c r="O14" s="1">
        <f>VLOOKUP($B14, '[1]Pro of BOF steel'!$B$2:$X$31, $A$1, FALSE)</f>
        <v>19300</v>
      </c>
      <c r="P14" s="1">
        <f>VLOOKUP($B14, '[1]Pro of OHF steel'!$B$2:$X$31, $A$1, FALSE)</f>
        <v>15550</v>
      </c>
      <c r="Q14" s="1">
        <f>VLOOKUP($B14, '[1]Pro of EAF steel'!$B$2:$X$31, $A$1, FALSE)</f>
        <v>3800</v>
      </c>
      <c r="R14" s="1">
        <f>VLOOKUP($B14, '[1]Exp of ingots and semis'!$B$2:$X$31, $A$1, FALSE)</f>
        <v>9887</v>
      </c>
      <c r="S14" s="1">
        <f>VLOOKUP($B14, '[1]Imp of ingots and semis'!$B$2:$X$31, $A$1, FALSE)</f>
        <v>340</v>
      </c>
      <c r="T14" s="1">
        <f>VLOOKUP($B14, '[1]Pro of hr long'!$B$2:$X$31, $A$1, FALSE)+VLOOKUP($B14, '[1]Pro of seamless tubes'!$B$2:$X$31, $A$1, FALSE)</f>
        <v>17480</v>
      </c>
      <c r="U14" s="1">
        <f>VLOOKUP($B14, '[1]Exp of long'!$B$2:$X$31, $A$1, FALSE)</f>
        <v>6142</v>
      </c>
      <c r="V14" s="1">
        <f>VLOOKUP($B14, '[1]Imp of long'!$B$2:$X$31, $A$1, FALSE)</f>
        <v>217</v>
      </c>
      <c r="W14" s="1">
        <f>VLOOKUP($B14, '[1]Pro of hr flat'!$B$2:$X$31, $A$1, FALSE)*parameters!$B$8</f>
        <v>15634.190611664295</v>
      </c>
      <c r="X14" s="1">
        <f>VLOOKUP($B14, '[1]Exp of flat'!$B$2:$X$31, $A$1, FALSE)</f>
        <v>9571</v>
      </c>
      <c r="Y14" s="1">
        <f>VLOOKUP($B14, '[1]Imp of flat'!$B$2:$X$31, $A$1, FALSE)</f>
        <v>405</v>
      </c>
      <c r="Z14" s="1">
        <f>VLOOKUP($B14, '[1]Indirect exp'!$B$2:$X$31, $A$1, FALSE)</f>
        <v>1834</v>
      </c>
      <c r="AA14" s="1">
        <f>VLOOKUP($B14, '[1]Indirect imp'!$B$2:$X$31, $A$1, FALSE)</f>
        <v>1362</v>
      </c>
    </row>
    <row r="15" spans="1:27">
      <c r="A15">
        <v>15</v>
      </c>
      <c r="B15" t="s">
        <v>13</v>
      </c>
      <c r="C15" s="1">
        <f>VLOOKUP($B15, '[1]Pro of usable iron ore'!$B$2:$X$31, $A$1, FALSE)*(1-VLOOKUP($B15, '[1]Foundry share'!$B$2:$X$31, $A$1, FALSE))</f>
        <v>11687</v>
      </c>
      <c r="D15" s="1">
        <f>VLOOKUP($B15, '[1]Pro of iron ore'!$B$2:$X$31, $A$1, FALSE)*(1-VLOOKUP($B15, '[1]Foundry share'!$B$2:$X$31, $A$1, FALSE))</f>
        <v>7012</v>
      </c>
      <c r="E15" s="47">
        <f>VLOOKUP($B15, '[1]Iron content'!$B$2:$X$31, $A$1, FALSE)</f>
        <v>0.5999828869684265</v>
      </c>
      <c r="F15" s="1">
        <f>VLOOKUP($B15, '[1]Exp of usable iron ore'!$B$2:$X$31, $A$1, FALSE)*parameters!$B$12</f>
        <v>1032.8500000000001</v>
      </c>
      <c r="G15" s="1">
        <f>VLOOKUP($B15, '[1]Pro of pig iron'!$B$2:$X$31, $A$1, FALSE)*(1-VLOOKUP($B15, '[1]Foundry share'!$B$2:$X$31, $A$1, FALSE))</f>
        <v>4047</v>
      </c>
      <c r="H15" s="1">
        <f>VLOOKUP($B15, '[1]Exp of pig iron'!$B$2:$X$31, $A$1, FALSE)</f>
        <v>0</v>
      </c>
      <c r="I15" s="1">
        <f>VLOOKUP($B15, '[1]Imp of pig iron'!$B$2:$X$31, $A$1, FALSE)</f>
        <v>677</v>
      </c>
      <c r="J15" s="1">
        <f>VLOOKUP($B15, '[1]Pro of DRI'!$B$2:$X$31, $A$1, FALSE)*(1-VLOOKUP($B15, '[1]Foundry share'!$B$2:$X$31, $A$1, FALSE))</f>
        <v>6065</v>
      </c>
      <c r="K15" s="1">
        <f>VLOOKUP($B15, '[1]Exp of DRI'!$B$2:$X$31, $A$1, FALSE)</f>
        <v>0</v>
      </c>
      <c r="L15" s="1">
        <f>VLOOKUP($B15, '[1]Imp of DRI'!$B$2:$X$31, $A$1, FALSE)</f>
        <v>0</v>
      </c>
      <c r="M15" s="1">
        <f>VLOOKUP($B15, '[1]Exp of scrap'!$B$2:$X$31, $A$1, FALSE)</f>
        <v>561</v>
      </c>
      <c r="N15" s="1">
        <f>VLOOKUP($B15, '[1]Imp of scrap'!$B$2:$X$31, $A$1, FALSE)</f>
        <v>1450</v>
      </c>
      <c r="O15" s="1">
        <f>VLOOKUP($B15, '[1]Pro of BOF steel'!$B$2:$X$31, $A$1, FALSE)</f>
        <v>4505</v>
      </c>
      <c r="P15" s="1">
        <f>VLOOKUP($B15, '[1]Pro of OHF steel'!$B$2:$X$31, $A$1, FALSE)</f>
        <v>0</v>
      </c>
      <c r="Q15" s="1">
        <f>VLOOKUP($B15, '[1]Pro of EAF steel'!$B$2:$X$31, $A$1, FALSE)</f>
        <v>11690</v>
      </c>
      <c r="R15" s="1">
        <f>VLOOKUP($B15, '[1]Exp of ingots and semis'!$B$2:$X$31, $A$1, FALSE)</f>
        <v>2591</v>
      </c>
      <c r="S15" s="1">
        <f>VLOOKUP($B15, '[1]Imp of ingots and semis'!$B$2:$X$31, $A$1, FALSE)</f>
        <v>882</v>
      </c>
      <c r="T15" s="1">
        <f>VLOOKUP($B15, '[1]Pro of hr long'!$B$2:$X$31, $A$1, FALSE)+VLOOKUP($B15, '[1]Pro of seamless tubes'!$B$2:$X$31, $A$1, FALSE)</f>
        <v>7110</v>
      </c>
      <c r="U15" s="1">
        <f>VLOOKUP($B15, '[1]Exp of long'!$B$2:$X$31, $A$1, FALSE)</f>
        <v>761</v>
      </c>
      <c r="V15" s="1">
        <f>VLOOKUP($B15, '[1]Imp of long'!$B$2:$X$31, $A$1, FALSE)</f>
        <v>1288</v>
      </c>
      <c r="W15" s="1">
        <f>VLOOKUP($B15, '[1]Pro of hr flat'!$B$2:$X$31, $A$1, FALSE)*parameters!$B$8</f>
        <v>6428.7496443812233</v>
      </c>
      <c r="X15" s="1">
        <f>VLOOKUP($B15, '[1]Exp of flat'!$B$2:$X$31, $A$1, FALSE)</f>
        <v>1202</v>
      </c>
      <c r="Y15" s="1">
        <f>VLOOKUP($B15, '[1]Imp of flat'!$B$2:$X$31, $A$1, FALSE)</f>
        <v>3573</v>
      </c>
      <c r="Z15" s="1">
        <f>VLOOKUP($B15, '[1]Indirect exp'!$B$2:$X$31, $A$1, FALSE)</f>
        <v>7319</v>
      </c>
      <c r="AA15" s="1">
        <f>VLOOKUP($B15, '[1]Indirect imp'!$B$2:$X$31, $A$1, FALSE)</f>
        <v>6905</v>
      </c>
    </row>
    <row r="16" spans="1:27">
      <c r="A16">
        <v>16</v>
      </c>
      <c r="B16" t="s">
        <v>62</v>
      </c>
      <c r="C16" s="1">
        <f>VLOOKUP($B16, '[1]Pro of usable iron ore'!$B$2:$X$31, $A$1, FALSE)*(1-VLOOKUP($B16, '[1]Foundry share'!$B$2:$X$31, $A$1, FALSE))</f>
        <v>572.39812357311257</v>
      </c>
      <c r="D16" s="1">
        <f>VLOOKUP($B16, '[1]Pro of iron ore'!$B$2:$X$31, $A$1, FALSE)*(1-VLOOKUP($B16, '[1]Foundry share'!$B$2:$X$31, $A$1, FALSE))</f>
        <v>286.19906178655629</v>
      </c>
      <c r="E16" s="47">
        <f>VLOOKUP($B16, '[1]Iron content'!$B$2:$X$31, $A$1, FALSE)</f>
        <v>0.5</v>
      </c>
      <c r="F16" s="1">
        <f>VLOOKUP($B16, '[1]Exp of usable iron ore'!$B$2:$X$31, $A$1, FALSE)*parameters!$B$12</f>
        <v>780</v>
      </c>
      <c r="G16" s="1">
        <f>VLOOKUP($B16, '[1]Pro of pig iron'!$B$2:$X$31, $A$1, FALSE)*(1-VLOOKUP($B16, '[1]Foundry share'!$B$2:$X$31, $A$1, FALSE))</f>
        <v>114.5476728371</v>
      </c>
      <c r="H16" s="1">
        <f>VLOOKUP($B16, '[1]Exp of pig iron'!$B$2:$X$31, $A$1, FALSE)</f>
        <v>0</v>
      </c>
      <c r="I16" s="1">
        <f>VLOOKUP($B16, '[1]Imp of pig iron'!$B$2:$X$31, $A$1, FALSE)</f>
        <v>14</v>
      </c>
      <c r="J16" s="1">
        <f>VLOOKUP($B16, '[1]Pro of DRI'!$B$2:$X$31, $A$1, FALSE)*(1-VLOOKUP($B16, '[1]Foundry share'!$B$2:$X$31, $A$1, FALSE))</f>
        <v>0</v>
      </c>
      <c r="K16" s="1">
        <f>VLOOKUP($B16, '[1]Exp of DRI'!$B$2:$X$31, $A$1, FALSE)</f>
        <v>0</v>
      </c>
      <c r="L16" s="1">
        <f>VLOOKUP($B16, '[1]Imp of DRI'!$B$2:$X$31, $A$1, FALSE)</f>
        <v>0</v>
      </c>
      <c r="M16" s="1">
        <f>VLOOKUP($B16, '[1]Exp of scrap'!$B$2:$X$31, $A$1, FALSE)</f>
        <v>0</v>
      </c>
      <c r="N16" s="1">
        <f>VLOOKUP($B16, '[1]Imp of scrap'!$B$2:$X$31, $A$1, FALSE)</f>
        <v>180</v>
      </c>
      <c r="O16" s="1">
        <f>VLOOKUP($B16, '[1]Pro of BOF steel'!$B$2:$X$31, $A$1, FALSE)</f>
        <v>0</v>
      </c>
      <c r="P16" s="1">
        <f>VLOOKUP($B16, '[1]Pro of OHF steel'!$B$2:$X$31, $A$1, FALSE)</f>
        <v>0</v>
      </c>
      <c r="Q16" s="1">
        <f>VLOOKUP($B16, '[1]Pro of EAF steel'!$B$2:$X$31, $A$1, FALSE)</f>
        <v>890</v>
      </c>
      <c r="R16" s="1">
        <f>VLOOKUP($B16, '[1]Exp of ingots and semis'!$B$2:$X$31, $A$1, FALSE)</f>
        <v>0</v>
      </c>
      <c r="S16" s="1">
        <f>VLOOKUP($B16, '[1]Imp of ingots and semis'!$B$2:$X$31, $A$1, FALSE)</f>
        <v>2158</v>
      </c>
      <c r="T16" s="1">
        <f>VLOOKUP($B16, '[1]Pro of hr long'!$B$2:$X$31, $A$1, FALSE)+VLOOKUP($B16, '[1]Pro of seamless tubes'!$B$2:$X$31, $A$1, FALSE)</f>
        <v>3264</v>
      </c>
      <c r="U16" s="1">
        <f>VLOOKUP($B16, '[1]Exp of long'!$B$2:$X$31, $A$1, FALSE)</f>
        <v>150</v>
      </c>
      <c r="V16" s="1">
        <f>VLOOKUP($B16, '[1]Imp of long'!$B$2:$X$31, $A$1, FALSE)</f>
        <v>171</v>
      </c>
      <c r="W16" s="1">
        <f>VLOOKUP($B16, '[1]Pro of hr flat'!$B$2:$X$31, $A$1, FALSE)*parameters!$B$8</f>
        <v>0</v>
      </c>
      <c r="X16" s="1">
        <f>VLOOKUP($B16, '[1]Exp of flat'!$B$2:$X$31, $A$1, FALSE)</f>
        <v>0</v>
      </c>
      <c r="Y16" s="1">
        <f>VLOOKUP($B16, '[1]Imp of flat'!$B$2:$X$31, $A$1, FALSE)</f>
        <v>2224</v>
      </c>
      <c r="Z16" s="1">
        <f>VLOOKUP($B16, '[1]Indirect exp'!$B$2:$X$31, $A$1, FALSE)</f>
        <v>145</v>
      </c>
      <c r="AA16" s="1">
        <f>VLOOKUP($B16, '[1]Indirect imp'!$B$2:$X$31, $A$1, FALSE)</f>
        <v>557</v>
      </c>
    </row>
    <row r="17" spans="1:27">
      <c r="A17">
        <v>17</v>
      </c>
      <c r="B17" t="s">
        <v>1</v>
      </c>
      <c r="C17" s="1">
        <f>VLOOKUP($B17, '[1]Pro of usable iron ore'!$B$2:$X$31, $A$1, FALSE)*(1-VLOOKUP($B17, '[1]Foundry share'!$B$2:$X$31, $A$1, FALSE))</f>
        <v>0</v>
      </c>
      <c r="D17" s="1">
        <f>VLOOKUP($B17, '[1]Pro of iron ore'!$B$2:$X$31, $A$1, FALSE)*(1-VLOOKUP($B17, '[1]Foundry share'!$B$2:$X$31, $A$1, FALSE))</f>
        <v>0</v>
      </c>
      <c r="E17" s="47">
        <f>VLOOKUP($B17, '[1]Iron content'!$B$2:$X$31, $A$1, FALSE)</f>
        <v>0</v>
      </c>
      <c r="F17" s="1">
        <f>VLOOKUP($B17, '[1]Exp of usable iron ore'!$B$2:$X$31, $A$1, FALSE)*parameters!$B$12</f>
        <v>69.55</v>
      </c>
      <c r="G17" s="1">
        <f>VLOOKUP($B17, '[1]Pro of pig iron'!$B$2:$X$31, $A$1, FALSE)*(1-VLOOKUP($B17, '[1]Foundry share'!$B$2:$X$31, $A$1, FALSE))</f>
        <v>12705</v>
      </c>
      <c r="H17" s="1">
        <f>VLOOKUP($B17, '[1]Exp of pig iron'!$B$2:$X$31, $A$1, FALSE)</f>
        <v>0</v>
      </c>
      <c r="I17" s="1">
        <f>VLOOKUP($B17, '[1]Imp of pig iron'!$B$2:$X$31, $A$1, FALSE)</f>
        <v>249</v>
      </c>
      <c r="J17" s="1">
        <f>VLOOKUP($B17, '[1]Pro of DRI'!$B$2:$X$31, $A$1, FALSE)*(1-VLOOKUP($B17, '[1]Foundry share'!$B$2:$X$31, $A$1, FALSE))</f>
        <v>0</v>
      </c>
      <c r="K17" s="1">
        <f>VLOOKUP($B17, '[1]Exp of DRI'!$B$2:$X$31, $A$1, FALSE)</f>
        <v>4</v>
      </c>
      <c r="L17" s="1">
        <f>VLOOKUP($B17, '[1]Imp of DRI'!$B$2:$X$31, $A$1, FALSE)</f>
        <v>174</v>
      </c>
      <c r="M17" s="1">
        <f>VLOOKUP($B17, '[1]Exp of scrap'!$B$2:$X$31, $A$1, FALSE)</f>
        <v>5007</v>
      </c>
      <c r="N17" s="1">
        <f>VLOOKUP($B17, '[1]Imp of scrap'!$B$2:$X$31, $A$1, FALSE)</f>
        <v>2822</v>
      </c>
      <c r="O17" s="1">
        <f>VLOOKUP($B17, '[1]Pro of BOF steel'!$B$2:$X$31, $A$1, FALSE)</f>
        <v>12180</v>
      </c>
      <c r="P17" s="1">
        <f>VLOOKUP($B17, '[1]Pro of OHF steel'!$B$2:$X$31, $A$1, FALSE)</f>
        <v>0</v>
      </c>
      <c r="Q17" s="1">
        <f>VLOOKUP($B17, '[1]Pro of EAF steel'!$B$2:$X$31, $A$1, FALSE)</f>
        <v>7300</v>
      </c>
      <c r="R17" s="1">
        <f>VLOOKUP($B17, '[1]Exp of ingots and semis'!$B$2:$X$31, $A$1, FALSE)</f>
        <v>3915</v>
      </c>
      <c r="S17" s="1">
        <f>VLOOKUP($B17, '[1]Imp of ingots and semis'!$B$2:$X$31, $A$1, FALSE)</f>
        <v>1621</v>
      </c>
      <c r="T17" s="1">
        <f>VLOOKUP($B17, '[1]Pro of hr long'!$B$2:$X$31, $A$1, FALSE)+VLOOKUP($B17, '[1]Pro of seamless tubes'!$B$2:$X$31, $A$1, FALSE)</f>
        <v>5071</v>
      </c>
      <c r="U17" s="1">
        <f>VLOOKUP($B17, '[1]Exp of long'!$B$2:$X$31, $A$1, FALSE)</f>
        <v>2850</v>
      </c>
      <c r="V17" s="1">
        <f>VLOOKUP($B17, '[1]Imp of long'!$B$2:$X$31, $A$1, FALSE)</f>
        <v>3502</v>
      </c>
      <c r="W17" s="1">
        <f>VLOOKUP($B17, '[1]Pro of hr flat'!$B$2:$X$31, $A$1, FALSE)*parameters!$B$8</f>
        <v>11168.94452347084</v>
      </c>
      <c r="X17" s="1">
        <f>VLOOKUP($B17, '[1]Exp of flat'!$B$2:$X$31, $A$1, FALSE)</f>
        <v>9453</v>
      </c>
      <c r="Y17" s="1">
        <f>VLOOKUP($B17, '[1]Imp of flat'!$B$2:$X$31, $A$1, FALSE)</f>
        <v>8481</v>
      </c>
      <c r="Z17" s="1">
        <f>VLOOKUP($B17, '[1]Indirect exp'!$B$2:$X$31, $A$1, FALSE)</f>
        <v>10204</v>
      </c>
      <c r="AA17" s="1">
        <f>VLOOKUP($B17, '[1]Indirect imp'!$B$2:$X$31, $A$1, FALSE)</f>
        <v>10988</v>
      </c>
    </row>
    <row r="18" spans="1:27">
      <c r="A18">
        <v>18</v>
      </c>
      <c r="B18" t="s">
        <v>6</v>
      </c>
      <c r="C18" s="1">
        <f>VLOOKUP($B18, '[1]Pro of usable iron ore'!$B$2:$X$31, $A$1, FALSE)*(1-VLOOKUP($B18, '[1]Foundry share'!$B$2:$X$31, $A$1, FALSE))</f>
        <v>0</v>
      </c>
      <c r="D18" s="1">
        <f>VLOOKUP($B18, '[1]Pro of iron ore'!$B$2:$X$31, $A$1, FALSE)*(1-VLOOKUP($B18, '[1]Foundry share'!$B$2:$X$31, $A$1, FALSE))</f>
        <v>0</v>
      </c>
      <c r="E18" s="47">
        <f>VLOOKUP($B18, '[1]Iron content'!$B$2:$X$31, $A$1, FALSE)</f>
        <v>0</v>
      </c>
      <c r="F18" s="1">
        <f>VLOOKUP($B18, '[1]Exp of usable iron ore'!$B$2:$X$31, $A$1, FALSE)*parameters!$B$12</f>
        <v>0</v>
      </c>
      <c r="G18" s="1">
        <f>VLOOKUP($B18, '[1]Pro of pig iron'!$B$2:$X$31, $A$1, FALSE)*(1-VLOOKUP($B18, '[1]Foundry share'!$B$2:$X$31, $A$1, FALSE))</f>
        <v>4160</v>
      </c>
      <c r="H18" s="1">
        <f>VLOOKUP($B18, '[1]Exp of pig iron'!$B$2:$X$31, $A$1, FALSE)</f>
        <v>13</v>
      </c>
      <c r="I18" s="1">
        <f>VLOOKUP($B18, '[1]Imp of pig iron'!$B$2:$X$31, $A$1, FALSE)</f>
        <v>806</v>
      </c>
      <c r="J18" s="1">
        <f>VLOOKUP($B18, '[1]Pro of DRI'!$B$2:$X$31, $A$1, FALSE)*(1-VLOOKUP($B18, '[1]Foundry share'!$B$2:$X$31, $A$1, FALSE))</f>
        <v>0</v>
      </c>
      <c r="K18" s="1">
        <f>VLOOKUP($B18, '[1]Exp of DRI'!$B$2:$X$31, $A$1, FALSE)</f>
        <v>2</v>
      </c>
      <c r="L18" s="1">
        <f>VLOOKUP($B18, '[1]Imp of DRI'!$B$2:$X$31, $A$1, FALSE)</f>
        <v>441</v>
      </c>
      <c r="M18" s="1">
        <f>VLOOKUP($B18, '[1]Exp of scrap'!$B$2:$X$31, $A$1, FALSE)</f>
        <v>140</v>
      </c>
      <c r="N18" s="1">
        <f>VLOOKUP($B18, '[1]Imp of scrap'!$B$2:$X$31, $A$1, FALSE)</f>
        <v>6975</v>
      </c>
      <c r="O18" s="1">
        <f>VLOOKUP($B18, '[1]Pro of BOF steel'!$B$2:$X$31, $A$1, FALSE)</f>
        <v>4360</v>
      </c>
      <c r="P18" s="1">
        <f>VLOOKUP($B18, '[1]Pro of OHF steel'!$B$2:$X$31, $A$1, FALSE)</f>
        <v>0</v>
      </c>
      <c r="Q18" s="1">
        <f>VLOOKUP($B18, '[1]Pro of EAF steel'!$B$2:$X$31, $A$1, FALSE)</f>
        <v>13466</v>
      </c>
      <c r="R18" s="1">
        <f>VLOOKUP($B18, '[1]Exp of ingots and semis'!$B$2:$X$31, $A$1, FALSE)</f>
        <v>118</v>
      </c>
      <c r="S18" s="1">
        <f>VLOOKUP($B18, '[1]Imp of ingots and semis'!$B$2:$X$31, $A$1, FALSE)</f>
        <v>1219</v>
      </c>
      <c r="T18" s="1">
        <f>VLOOKUP($B18, '[1]Pro of hr long'!$B$2:$X$31, $A$1, FALSE)+VLOOKUP($B18, '[1]Pro of seamless tubes'!$B$2:$X$31, $A$1, FALSE)</f>
        <v>11905</v>
      </c>
      <c r="U18" s="1">
        <f>VLOOKUP($B18, '[1]Exp of long'!$B$2:$X$31, $A$1, FALSE)</f>
        <v>3697</v>
      </c>
      <c r="V18" s="1">
        <f>VLOOKUP($B18, '[1]Imp of long'!$B$2:$X$31, $A$1, FALSE)</f>
        <v>2778</v>
      </c>
      <c r="W18" s="1">
        <f>VLOOKUP($B18, '[1]Pro of hr flat'!$B$2:$X$31, $A$1, FALSE)*parameters!$B$8</f>
        <v>5143.388335704125</v>
      </c>
      <c r="X18" s="1">
        <f>VLOOKUP($B18, '[1]Exp of flat'!$B$2:$X$31, $A$1, FALSE)</f>
        <v>2145</v>
      </c>
      <c r="Y18" s="1">
        <f>VLOOKUP($B18, '[1]Imp of flat'!$B$2:$X$31, $A$1, FALSE)</f>
        <v>6650</v>
      </c>
      <c r="Z18" s="1">
        <f>VLOOKUP($B18, '[1]Indirect exp'!$B$2:$X$31, $A$1, FALSE)</f>
        <v>7700</v>
      </c>
      <c r="AA18" s="1">
        <f>VLOOKUP($B18, '[1]Indirect imp'!$B$2:$X$31, $A$1, FALSE)</f>
        <v>8515</v>
      </c>
    </row>
    <row r="19" spans="1:27">
      <c r="A19">
        <v>19</v>
      </c>
      <c r="B19" t="s">
        <v>12</v>
      </c>
      <c r="C19" s="1">
        <f>VLOOKUP($B19, '[1]Pro of usable iron ore'!$B$2:$X$31, $A$1, FALSE)*(1-VLOOKUP($B19, '[1]Foundry share'!$B$2:$X$31, $A$1, FALSE))</f>
        <v>30387</v>
      </c>
      <c r="D19" s="1">
        <f>VLOOKUP($B19, '[1]Pro of iron ore'!$B$2:$X$31, $A$1, FALSE)*(1-VLOOKUP($B19, '[1]Foundry share'!$B$2:$X$31, $A$1, FALSE))</f>
        <v>19333</v>
      </c>
      <c r="E19" s="47">
        <f>VLOOKUP($B19, '[1]Iron content'!$B$2:$X$31, $A$1, FALSE)</f>
        <v>0.63622601770493958</v>
      </c>
      <c r="F19" s="1">
        <f>VLOOKUP($B19, '[1]Exp of usable iron ore'!$B$2:$X$31, $A$1, FALSE)*parameters!$B$12</f>
        <v>17746.95</v>
      </c>
      <c r="G19" s="1">
        <f>VLOOKUP($B19, '[1]Pro of pig iron'!$B$2:$X$31, $A$1, FALSE)*(1-VLOOKUP($B19, '[1]Foundry share'!$B$2:$X$31, $A$1, FALSE))</f>
        <v>8274</v>
      </c>
      <c r="H19" s="1">
        <f>VLOOKUP($B19, '[1]Exp of pig iron'!$B$2:$X$31, $A$1, FALSE)</f>
        <v>105</v>
      </c>
      <c r="I19" s="1">
        <f>VLOOKUP($B19, '[1]Imp of pig iron'!$B$2:$X$31, $A$1, FALSE)</f>
        <v>100</v>
      </c>
      <c r="J19" s="1">
        <f>VLOOKUP($B19, '[1]Pro of DRI'!$B$2:$X$31, $A$1, FALSE)*(1-VLOOKUP($B19, '[1]Foundry share'!$B$2:$X$31, $A$1, FALSE))</f>
        <v>591</v>
      </c>
      <c r="K19" s="1">
        <f>VLOOKUP($B19, '[1]Exp of DRI'!$B$2:$X$31, $A$1, FALSE)</f>
        <v>531</v>
      </c>
      <c r="L19" s="1">
        <f>VLOOKUP($B19, '[1]Imp of DRI'!$B$2:$X$31, $A$1, FALSE)</f>
        <v>518</v>
      </c>
      <c r="M19" s="1">
        <f>VLOOKUP($B19, '[1]Exp of scrap'!$B$2:$X$31, $A$1, FALSE)</f>
        <v>3056</v>
      </c>
      <c r="N19" s="1">
        <f>VLOOKUP($B19, '[1]Imp of scrap'!$B$2:$X$31, $A$1, FALSE)</f>
        <v>1586</v>
      </c>
      <c r="O19" s="1">
        <f>VLOOKUP($B19, '[1]Pro of BOF steel'!$B$2:$X$31, $A$1, FALSE)</f>
        <v>8967</v>
      </c>
      <c r="P19" s="1">
        <f>VLOOKUP($B19, '[1]Pro of OHF steel'!$B$2:$X$31, $A$1, FALSE)</f>
        <v>0</v>
      </c>
      <c r="Q19" s="1">
        <f>VLOOKUP($B19, '[1]Pro of EAF steel'!$B$2:$X$31, $A$1, FALSE)</f>
        <v>6361</v>
      </c>
      <c r="R19" s="1">
        <f>VLOOKUP($B19, '[1]Exp of ingots and semis'!$B$2:$X$31, $A$1, FALSE)</f>
        <v>577</v>
      </c>
      <c r="S19" s="1">
        <f>VLOOKUP($B19, '[1]Imp of ingots and semis'!$B$2:$X$31, $A$1, FALSE)</f>
        <v>932</v>
      </c>
      <c r="T19" s="1">
        <f>VLOOKUP($B19, '[1]Pro of hr long'!$B$2:$X$31, $A$1, FALSE)+VLOOKUP($B19, '[1]Pro of seamless tubes'!$B$2:$X$31, $A$1, FALSE)</f>
        <v>3241</v>
      </c>
      <c r="U19" s="1">
        <f>VLOOKUP($B19, '[1]Exp of long'!$B$2:$X$31, $A$1, FALSE)</f>
        <v>1676</v>
      </c>
      <c r="V19" s="1">
        <f>VLOOKUP($B19, '[1]Imp of long'!$B$2:$X$31, $A$1, FALSE)</f>
        <v>2818</v>
      </c>
      <c r="W19" s="1">
        <f>VLOOKUP($B19, '[1]Pro of hr flat'!$B$2:$X$31, $A$1, FALSE)*parameters!$B$8</f>
        <v>9810.71692745377</v>
      </c>
      <c r="X19" s="1">
        <f>VLOOKUP($B19, '[1]Exp of flat'!$B$2:$X$31, $A$1, FALSE)</f>
        <v>2611</v>
      </c>
      <c r="Y19" s="1">
        <f>VLOOKUP($B19, '[1]Imp of flat'!$B$2:$X$31, $A$1, FALSE)</f>
        <v>4597</v>
      </c>
      <c r="Z19" s="1">
        <f>VLOOKUP($B19, '[1]Indirect exp'!$B$2:$X$31, $A$1, FALSE)</f>
        <v>7958</v>
      </c>
      <c r="AA19" s="1">
        <f>VLOOKUP($B19, '[1]Indirect imp'!$B$2:$X$31, $A$1, FALSE)</f>
        <v>11315</v>
      </c>
    </row>
    <row r="20" spans="1:27">
      <c r="A20">
        <v>20</v>
      </c>
      <c r="B20" t="s">
        <v>23</v>
      </c>
      <c r="C20" s="1">
        <f>VLOOKUP($B20, '[1]Pro of usable iron ore'!$B$2:$X$31, $A$1, FALSE)*(1-VLOOKUP($B20, '[1]Foundry share'!$B$2:$X$31, $A$1, FALSE))</f>
        <v>32.203000000000003</v>
      </c>
      <c r="D20" s="1">
        <f>VLOOKUP($B20, '[1]Pro of iron ore'!$B$2:$X$31, $A$1, FALSE)*(1-VLOOKUP($B20, '[1]Foundry share'!$B$2:$X$31, $A$1, FALSE))</f>
        <v>18.399999999999999</v>
      </c>
      <c r="E20" s="47">
        <f>VLOOKUP($B20, '[1]Iron content'!$B$2:$X$31, $A$1, FALSE)</f>
        <v>0.57137533770145632</v>
      </c>
      <c r="F20" s="1">
        <f>VLOOKUP($B20, '[1]Exp of usable iron ore'!$B$2:$X$31, $A$1, FALSE)*parameters!$B$12</f>
        <v>458.90000000000003</v>
      </c>
      <c r="G20" s="1">
        <f>VLOOKUP($B20, '[1]Pro of pig iron'!$B$2:$X$31, $A$1, FALSE)*(1-VLOOKUP($B20, '[1]Foundry share'!$B$2:$X$31, $A$1, FALSE))</f>
        <v>0</v>
      </c>
      <c r="H20" s="1">
        <f>VLOOKUP($B20, '[1]Exp of pig iron'!$B$2:$X$31, $A$1, FALSE)</f>
        <v>89</v>
      </c>
      <c r="I20" s="1">
        <f>VLOOKUP($B20, '[1]Imp of pig iron'!$B$2:$X$31, $A$1, FALSE)</f>
        <v>125</v>
      </c>
      <c r="J20" s="1">
        <f>VLOOKUP($B20, '[1]Pro of DRI'!$B$2:$X$31, $A$1, FALSE)*(1-VLOOKUP($B20, '[1]Foundry share'!$B$2:$X$31, $A$1, FALSE))</f>
        <v>1268</v>
      </c>
      <c r="K20" s="1">
        <f>VLOOKUP($B20, '[1]Exp of DRI'!$B$2:$X$31, $A$1, FALSE)</f>
        <v>0</v>
      </c>
      <c r="L20" s="1">
        <f>VLOOKUP($B20, '[1]Imp of DRI'!$B$2:$X$31, $A$1, FALSE)</f>
        <v>228</v>
      </c>
      <c r="M20" s="1">
        <f>VLOOKUP($B20, '[1]Exp of scrap'!$B$2:$X$31, $A$1, FALSE)</f>
        <v>0</v>
      </c>
      <c r="N20" s="1">
        <f>VLOOKUP($B20, '[1]Imp of scrap'!$B$2:$X$31, $A$1, FALSE)</f>
        <v>1202</v>
      </c>
      <c r="O20" s="1">
        <f>VLOOKUP($B20, '[1]Pro of BOF steel'!$B$2:$X$31, $A$1, FALSE)</f>
        <v>0</v>
      </c>
      <c r="P20" s="1">
        <f>VLOOKUP($B20, '[1]Pro of OHF steel'!$B$2:$X$31, $A$1, FALSE)</f>
        <v>0</v>
      </c>
      <c r="Q20" s="1">
        <f>VLOOKUP($B20, '[1]Pro of EAF steel'!$B$2:$X$31, $A$1, FALSE)</f>
        <v>3675</v>
      </c>
      <c r="R20" s="1">
        <f>VLOOKUP($B20, '[1]Exp of ingots and semis'!$B$2:$X$31, $A$1, FALSE)</f>
        <v>13</v>
      </c>
      <c r="S20" s="1">
        <f>VLOOKUP($B20, '[1]Imp of ingots and semis'!$B$2:$X$31, $A$1, FALSE)</f>
        <v>1750</v>
      </c>
      <c r="T20" s="1">
        <f>VLOOKUP($B20, '[1]Pro of hr long'!$B$2:$X$31, $A$1, FALSE)+VLOOKUP($B20, '[1]Pro of seamless tubes'!$B$2:$X$31, $A$1, FALSE)</f>
        <v>2716</v>
      </c>
      <c r="U20" s="1">
        <f>VLOOKUP($B20, '[1]Exp of long'!$B$2:$X$31, $A$1, FALSE)</f>
        <v>266</v>
      </c>
      <c r="V20" s="1">
        <f>VLOOKUP($B20, '[1]Imp of long'!$B$2:$X$31, $A$1, FALSE)</f>
        <v>782</v>
      </c>
      <c r="W20" s="1">
        <f>VLOOKUP($B20, '[1]Pro of hr flat'!$B$2:$X$31, $A$1, FALSE)*parameters!$B$8</f>
        <v>2082.0327169274537</v>
      </c>
      <c r="X20" s="1">
        <f>VLOOKUP($B20, '[1]Exp of flat'!$B$2:$X$31, $A$1, FALSE)</f>
        <v>718</v>
      </c>
      <c r="Y20" s="1">
        <f>VLOOKUP($B20, '[1]Imp of flat'!$B$2:$X$31, $A$1, FALSE)</f>
        <v>2349</v>
      </c>
      <c r="Z20" s="1">
        <f>VLOOKUP($B20, '[1]Indirect exp'!$B$2:$X$31, $A$1, FALSE)</f>
        <v>1050</v>
      </c>
      <c r="AA20" s="1">
        <f>VLOOKUP($B20, '[1]Indirect imp'!$B$2:$X$31, $A$1, FALSE)</f>
        <v>2247</v>
      </c>
    </row>
    <row r="21" spans="1:27">
      <c r="A21">
        <v>21</v>
      </c>
      <c r="B21" t="s">
        <v>5</v>
      </c>
      <c r="C21" s="1">
        <f>VLOOKUP($B21, '[1]Pro of usable iron ore'!$B$2:$X$31, $A$1, FALSE)*(1-VLOOKUP($B21, '[1]Foundry share'!$B$2:$X$31, $A$1, FALSE))</f>
        <v>0</v>
      </c>
      <c r="D21" s="1">
        <f>VLOOKUP($B21, '[1]Pro of iron ore'!$B$2:$X$31, $A$1, FALSE)*(1-VLOOKUP($B21, '[1]Foundry share'!$B$2:$X$31, $A$1, FALSE))</f>
        <v>0</v>
      </c>
      <c r="E21" s="47">
        <f>VLOOKUP($B21, '[1]Iron content'!$B$2:$X$31, $A$1, FALSE)</f>
        <v>0</v>
      </c>
      <c r="F21" s="1">
        <f>VLOOKUP($B21, '[1]Exp of usable iron ore'!$B$2:$X$31, $A$1, FALSE)*parameters!$B$12</f>
        <v>0</v>
      </c>
      <c r="G21" s="1">
        <f>VLOOKUP($B21, '[1]Pro of pig iron'!$B$2:$X$31, $A$1, FALSE)*(1-VLOOKUP($B21, '[1]Foundry share'!$B$2:$X$31, $A$1, FALSE))</f>
        <v>4477</v>
      </c>
      <c r="H21" s="1">
        <f>VLOOKUP($B21, '[1]Exp of pig iron'!$B$2:$X$31, $A$1, FALSE)</f>
        <v>5</v>
      </c>
      <c r="I21" s="1">
        <f>VLOOKUP($B21, '[1]Imp of pig iron'!$B$2:$X$31, $A$1, FALSE)</f>
        <v>239</v>
      </c>
      <c r="J21" s="1">
        <f>VLOOKUP($B21, '[1]Pro of DRI'!$B$2:$X$31, $A$1, FALSE)*(1-VLOOKUP($B21, '[1]Foundry share'!$B$2:$X$31, $A$1, FALSE))</f>
        <v>0</v>
      </c>
      <c r="K21" s="1">
        <f>VLOOKUP($B21, '[1]Exp of DRI'!$B$2:$X$31, $A$1, FALSE)</f>
        <v>0</v>
      </c>
      <c r="L21" s="1">
        <f>VLOOKUP($B21, '[1]Imp of DRI'!$B$2:$X$31, $A$1, FALSE)</f>
        <v>0</v>
      </c>
      <c r="M21" s="1">
        <f>VLOOKUP($B21, '[1]Exp of scrap'!$B$2:$X$31, $A$1, FALSE)</f>
        <v>1427</v>
      </c>
      <c r="N21" s="1">
        <f>VLOOKUP($B21, '[1]Imp of scrap'!$B$2:$X$31, $A$1, FALSE)</f>
        <v>238</v>
      </c>
      <c r="O21" s="1">
        <f>VLOOKUP($B21, '[1]Pro of BOF steel'!$B$2:$X$31, $A$1, FALSE)</f>
        <v>4893</v>
      </c>
      <c r="P21" s="1">
        <f>VLOOKUP($B21, '[1]Pro of OHF steel'!$B$2:$X$31, $A$1, FALSE)</f>
        <v>0</v>
      </c>
      <c r="Q21" s="1">
        <f>VLOOKUP($B21, '[1]Pro of EAF steel'!$B$2:$X$31, $A$1, FALSE)</f>
        <v>3443</v>
      </c>
      <c r="R21" s="1">
        <f>VLOOKUP($B21, '[1]Exp of ingots and semis'!$B$2:$X$31, $A$1, FALSE)</f>
        <v>1250</v>
      </c>
      <c r="S21" s="1">
        <f>VLOOKUP($B21, '[1]Imp of ingots and semis'!$B$2:$X$31, $A$1, FALSE)</f>
        <v>298</v>
      </c>
      <c r="T21" s="1">
        <f>VLOOKUP($B21, '[1]Pro of hr long'!$B$2:$X$31, $A$1, FALSE)+VLOOKUP($B21, '[1]Pro of seamless tubes'!$B$2:$X$31, $A$1, FALSE)</f>
        <v>4074</v>
      </c>
      <c r="U21" s="1">
        <f>VLOOKUP($B21, '[1]Exp of long'!$B$2:$X$31, $A$1, FALSE)</f>
        <v>1933</v>
      </c>
      <c r="V21" s="1">
        <f>VLOOKUP($B21, '[1]Imp of long'!$B$2:$X$31, $A$1, FALSE)</f>
        <v>1073</v>
      </c>
      <c r="W21" s="1">
        <f>VLOOKUP($B21, '[1]Pro of hr flat'!$B$2:$X$31, $A$1, FALSE)*parameters!$B$8</f>
        <v>2206.3911806543383</v>
      </c>
      <c r="X21" s="1">
        <f>VLOOKUP($B21, '[1]Exp of flat'!$B$2:$X$31, $A$1, FALSE)</f>
        <v>525</v>
      </c>
      <c r="Y21" s="1">
        <f>VLOOKUP($B21, '[1]Imp of flat'!$B$2:$X$31, $A$1, FALSE)</f>
        <v>3083</v>
      </c>
      <c r="Z21" s="1">
        <f>VLOOKUP($B21, '[1]Indirect exp'!$B$2:$X$31, $A$1, FALSE)</f>
        <v>5531</v>
      </c>
      <c r="AA21" s="1">
        <f>VLOOKUP($B21, '[1]Indirect imp'!$B$2:$X$31, $A$1, FALSE)</f>
        <v>4246</v>
      </c>
    </row>
    <row r="22" spans="1:27">
      <c r="A22">
        <v>22</v>
      </c>
      <c r="B22" t="s">
        <v>16</v>
      </c>
      <c r="C22" s="1">
        <f>VLOOKUP($B22, '[1]Pro of usable iron ore'!$B$2:$X$31, $A$1, FALSE)*(1-VLOOKUP($B22, '[1]Foundry share'!$B$2:$X$31, $A$1, FALSE))</f>
        <v>1407.6150075673052</v>
      </c>
      <c r="D22" s="1">
        <f>VLOOKUP($B22, '[1]Pro of iron ore'!$B$2:$X$31, $A$1, FALSE)*(1-VLOOKUP($B22, '[1]Foundry share'!$B$2:$X$31, $A$1, FALSE))</f>
        <v>708.23396607159998</v>
      </c>
      <c r="E22" s="47">
        <f>VLOOKUP($B22, '[1]Iron content'!$B$2:$X$31, $A$1, FALSE)</f>
        <v>0.50314465408805031</v>
      </c>
      <c r="F22" s="1">
        <f>VLOOKUP($B22, '[1]Exp of usable iron ore'!$B$2:$X$31, $A$1, FALSE)*parameters!$B$12</f>
        <v>0</v>
      </c>
      <c r="G22" s="1">
        <f>VLOOKUP($B22, '[1]Pro of pig iron'!$B$2:$X$31, $A$1, FALSE)*(1-VLOOKUP($B22, '[1]Foundry share'!$B$2:$X$31, $A$1, FALSE))</f>
        <v>973.82170334845</v>
      </c>
      <c r="H22" s="1">
        <f>VLOOKUP($B22, '[1]Exp of pig iron'!$B$2:$X$31, $A$1, FALSE)</f>
        <v>0</v>
      </c>
      <c r="I22" s="1">
        <f>VLOOKUP($B22, '[1]Imp of pig iron'!$B$2:$X$31, $A$1, FALSE)</f>
        <v>0</v>
      </c>
      <c r="J22" s="1">
        <f>VLOOKUP($B22, '[1]Pro of DRI'!$B$2:$X$31, $A$1, FALSE)*(1-VLOOKUP($B22, '[1]Foundry share'!$B$2:$X$31, $A$1, FALSE))</f>
        <v>2567.3481270095499</v>
      </c>
      <c r="K22" s="1">
        <f>VLOOKUP($B22, '[1]Exp of DRI'!$B$2:$X$31, $A$1, FALSE)</f>
        <v>0</v>
      </c>
      <c r="L22" s="1">
        <f>VLOOKUP($B22, '[1]Imp of DRI'!$B$2:$X$31, $A$1, FALSE)</f>
        <v>31</v>
      </c>
      <c r="M22" s="1">
        <f>VLOOKUP($B22, '[1]Exp of scrap'!$B$2:$X$31, $A$1, FALSE)</f>
        <v>0</v>
      </c>
      <c r="N22" s="1">
        <f>VLOOKUP($B22, '[1]Imp of scrap'!$B$2:$X$31, $A$1, FALSE)</f>
        <v>1252</v>
      </c>
      <c r="O22" s="1">
        <f>VLOOKUP($B22, '[1]Pro of BOF steel'!$B$2:$X$31, $A$1, FALSE)</f>
        <v>1100</v>
      </c>
      <c r="P22" s="1">
        <f>VLOOKUP($B22, '[1]Pro of OHF steel'!$B$2:$X$31, $A$1, FALSE)</f>
        <v>0</v>
      </c>
      <c r="Q22" s="1">
        <f>VLOOKUP($B22, '[1]Pro of EAF steel'!$B$2:$X$31, $A$1, FALSE)</f>
        <v>4500</v>
      </c>
      <c r="R22" s="1">
        <f>VLOOKUP($B22, '[1]Exp of ingots and semis'!$B$2:$X$31, $A$1, FALSE)</f>
        <v>0</v>
      </c>
      <c r="S22" s="1">
        <f>VLOOKUP($B22, '[1]Imp of ingots and semis'!$B$2:$X$31, $A$1, FALSE)</f>
        <v>2557</v>
      </c>
      <c r="T22" s="1">
        <f>VLOOKUP($B22, '[1]Pro of hr long'!$B$2:$X$31, $A$1, FALSE)+VLOOKUP($B22, '[1]Pro of seamless tubes'!$B$2:$X$31, $A$1, FALSE)</f>
        <v>4800</v>
      </c>
      <c r="U22" s="1">
        <f>VLOOKUP($B22, '[1]Exp of long'!$B$2:$X$31, $A$1, FALSE)</f>
        <v>0</v>
      </c>
      <c r="V22" s="1">
        <f>VLOOKUP($B22, '[1]Imp of long'!$B$2:$X$31, $A$1, FALSE)</f>
        <v>159</v>
      </c>
      <c r="W22" s="1">
        <f>VLOOKUP($B22, '[1]Pro of hr flat'!$B$2:$X$31, $A$1, FALSE)*parameters!$B$8</f>
        <v>1795.6280912919499</v>
      </c>
      <c r="X22" s="1">
        <f>VLOOKUP($B22, '[1]Exp of flat'!$B$2:$X$31, $A$1, FALSE)</f>
        <v>0</v>
      </c>
      <c r="Y22" s="1">
        <f>VLOOKUP($B22, '[1]Imp of flat'!$B$2:$X$31, $A$1, FALSE)</f>
        <v>421</v>
      </c>
      <c r="Z22" s="1">
        <f>VLOOKUP($B22, '[1]Indirect exp'!$B$2:$X$31, $A$1, FALSE)</f>
        <v>133</v>
      </c>
      <c r="AA22" s="1">
        <f>VLOOKUP($B22, '[1]Indirect imp'!$B$2:$X$31, $A$1, FALSE)</f>
        <v>434</v>
      </c>
    </row>
    <row r="23" spans="1:27">
      <c r="A23">
        <v>23</v>
      </c>
      <c r="B23" t="s">
        <v>19</v>
      </c>
      <c r="C23" s="1">
        <f>VLOOKUP($B23, '[1]Pro of usable iron ore'!$B$2:$X$31, $A$1, FALSE)*(1-VLOOKUP($B23, '[1]Foundry share'!$B$2:$X$31, $A$1, FALSE))</f>
        <v>0</v>
      </c>
      <c r="D23" s="1">
        <f>VLOOKUP($B23, '[1]Pro of iron ore'!$B$2:$X$31, $A$1, FALSE)*(1-VLOOKUP($B23, '[1]Foundry share'!$B$2:$X$31, $A$1, FALSE))</f>
        <v>0</v>
      </c>
      <c r="E23" s="47">
        <f>VLOOKUP($B23, '[1]Iron content'!$B$2:$X$31, $A$1, FALSE)</f>
        <v>0</v>
      </c>
      <c r="F23" s="1">
        <f>VLOOKUP($B23, '[1]Exp of usable iron ore'!$B$2:$X$31, $A$1, FALSE)*parameters!$B$12</f>
        <v>0</v>
      </c>
      <c r="G23" s="1">
        <f>VLOOKUP($B23, '[1]Pro of pig iron'!$B$2:$X$31, $A$1, FALSE)*(1-VLOOKUP($B23, '[1]Foundry share'!$B$2:$X$31, $A$1, FALSE))</f>
        <v>0</v>
      </c>
      <c r="H23" s="1">
        <f>VLOOKUP($B23, '[1]Exp of pig iron'!$B$2:$X$31, $A$1, FALSE)</f>
        <v>0</v>
      </c>
      <c r="I23" s="1">
        <f>VLOOKUP($B23, '[1]Imp of pig iron'!$B$2:$X$31, $A$1, FALSE)</f>
        <v>99</v>
      </c>
      <c r="J23" s="1">
        <f>VLOOKUP($B23, '[1]Pro of DRI'!$B$2:$X$31, $A$1, FALSE)*(1-VLOOKUP($B23, '[1]Foundry share'!$B$2:$X$31, $A$1, FALSE))</f>
        <v>3029.4043594340001</v>
      </c>
      <c r="K23" s="1">
        <f>VLOOKUP($B23, '[1]Exp of DRI'!$B$2:$X$31, $A$1, FALSE)</f>
        <v>86</v>
      </c>
      <c r="L23" s="1">
        <f>VLOOKUP($B23, '[1]Imp of DRI'!$B$2:$X$31, $A$1, FALSE)</f>
        <v>86</v>
      </c>
      <c r="M23" s="1">
        <f>VLOOKUP($B23, '[1]Exp of scrap'!$B$2:$X$31, $A$1, FALSE)</f>
        <v>0</v>
      </c>
      <c r="N23" s="1">
        <f>VLOOKUP($B23, '[1]Imp of scrap'!$B$2:$X$31, $A$1, FALSE)</f>
        <v>0</v>
      </c>
      <c r="O23" s="1">
        <f>VLOOKUP($B23, '[1]Pro of BOF steel'!$B$2:$X$31, $A$1, FALSE)</f>
        <v>0</v>
      </c>
      <c r="P23" s="1">
        <f>VLOOKUP($B23, '[1]Pro of OHF steel'!$B$2:$X$31, $A$1, FALSE)</f>
        <v>0</v>
      </c>
      <c r="Q23" s="1">
        <f>VLOOKUP($B23, '[1]Pro of EAF steel'!$B$2:$X$31, $A$1, FALSE)</f>
        <v>4186</v>
      </c>
      <c r="R23" s="1">
        <f>VLOOKUP($B23, '[1]Exp of ingots and semis'!$B$2:$X$31, $A$1, FALSE)</f>
        <v>0</v>
      </c>
      <c r="S23" s="1">
        <f>VLOOKUP($B23, '[1]Imp of ingots and semis'!$B$2:$X$31, $A$1, FALSE)</f>
        <v>803</v>
      </c>
      <c r="T23" s="1">
        <f>VLOOKUP($B23, '[1]Pro of hr long'!$B$2:$X$31, $A$1, FALSE)+VLOOKUP($B23, '[1]Pro of seamless tubes'!$B$2:$X$31, $A$1, FALSE)</f>
        <v>2550</v>
      </c>
      <c r="U23" s="1">
        <f>VLOOKUP($B23, '[1]Exp of long'!$B$2:$X$31, $A$1, FALSE)</f>
        <v>0</v>
      </c>
      <c r="V23" s="1">
        <f>VLOOKUP($B23, '[1]Imp of long'!$B$2:$X$31, $A$1, FALSE)</f>
        <v>528</v>
      </c>
      <c r="W23" s="1">
        <f>VLOOKUP($B23, '[1]Pro of hr flat'!$B$2:$X$31, $A$1, FALSE)*parameters!$B$8</f>
        <v>1359.6902292565255</v>
      </c>
      <c r="X23" s="1">
        <f>VLOOKUP($B23, '[1]Exp of flat'!$B$2:$X$31, $A$1, FALSE)</f>
        <v>0</v>
      </c>
      <c r="Y23" s="1">
        <f>VLOOKUP($B23, '[1]Imp of flat'!$B$2:$X$31, $A$1, FALSE)</f>
        <v>1592</v>
      </c>
      <c r="Z23" s="1">
        <f>VLOOKUP($B23, '[1]Indirect exp'!$B$2:$X$31, $A$1, FALSE)</f>
        <v>129</v>
      </c>
      <c r="AA23" s="1">
        <f>VLOOKUP($B23, '[1]Indirect imp'!$B$2:$X$31, $A$1, FALSE)</f>
        <v>1934</v>
      </c>
    </row>
    <row r="24" spans="1:27">
      <c r="A24">
        <v>24</v>
      </c>
      <c r="B24" t="s">
        <v>0</v>
      </c>
      <c r="C24" s="1">
        <f>VLOOKUP($B24, '[1]Pro of usable iron ore'!$B$2:$X$31, $A$1, FALSE)*(1-VLOOKUP($B24, '[1]Foundry share'!$B$2:$X$31, $A$1, FALSE))</f>
        <v>2047.95</v>
      </c>
      <c r="D24" s="1">
        <f>VLOOKUP($B24, '[1]Pro of iron ore'!$B$2:$X$31, $A$1, FALSE)*(1-VLOOKUP($B24, '[1]Foundry share'!$B$2:$X$31, $A$1, FALSE))</f>
        <v>665.34400000000005</v>
      </c>
      <c r="E24" s="47">
        <f>VLOOKUP($B24, '[1]Iron content'!$B$2:$X$31, $A$1, FALSE)</f>
        <v>0.32488293171220001</v>
      </c>
      <c r="F24" s="1">
        <f>VLOOKUP($B24, '[1]Exp of usable iron ore'!$B$2:$X$31, $A$1, FALSE)*parameters!$B$12</f>
        <v>0</v>
      </c>
      <c r="G24" s="1">
        <f>VLOOKUP($B24, '[1]Pro of pig iron'!$B$2:$X$31, $A$1, FALSE)*(1-VLOOKUP($B24, '[1]Foundry share'!$B$2:$X$31, $A$1, FALSE))</f>
        <v>5444</v>
      </c>
      <c r="H24" s="1">
        <f>VLOOKUP($B24, '[1]Exp of pig iron'!$B$2:$X$31, $A$1, FALSE)</f>
        <v>8</v>
      </c>
      <c r="I24" s="1">
        <f>VLOOKUP($B24, '[1]Imp of pig iron'!$B$2:$X$31, $A$1, FALSE)</f>
        <v>52</v>
      </c>
      <c r="J24" s="1">
        <f>VLOOKUP($B24, '[1]Pro of DRI'!$B$2:$X$31, $A$1, FALSE)*(1-VLOOKUP($B24, '[1]Foundry share'!$B$2:$X$31, $A$1, FALSE))</f>
        <v>0</v>
      </c>
      <c r="K24" s="1">
        <f>VLOOKUP($B24, '[1]Exp of DRI'!$B$2:$X$31, $A$1, FALSE)</f>
        <v>0</v>
      </c>
      <c r="L24" s="1">
        <f>VLOOKUP($B24, '[1]Imp of DRI'!$B$2:$X$31, $A$1, FALSE)</f>
        <v>6</v>
      </c>
      <c r="M24" s="1">
        <f>VLOOKUP($B24, '[1]Exp of scrap'!$B$2:$X$31, $A$1, FALSE)</f>
        <v>1098</v>
      </c>
      <c r="N24" s="1">
        <f>VLOOKUP($B24, '[1]Imp of scrap'!$B$2:$X$31, $A$1, FALSE)</f>
        <v>1132</v>
      </c>
      <c r="O24" s="1">
        <f>VLOOKUP($B24, '[1]Pro of BOF steel'!$B$2:$X$31, $A$1, FALSE)</f>
        <v>6409</v>
      </c>
      <c r="P24" s="1">
        <f>VLOOKUP($B24, '[1]Pro of OHF steel'!$B$2:$X$31, $A$1, FALSE)</f>
        <v>0</v>
      </c>
      <c r="Q24" s="1">
        <f>VLOOKUP($B24, '[1]Pro of EAF steel'!$B$2:$X$31, $A$1, FALSE)</f>
        <v>622</v>
      </c>
      <c r="R24" s="1">
        <f>VLOOKUP($B24, '[1]Exp of ingots and semis'!$B$2:$X$31, $A$1, FALSE)</f>
        <v>482</v>
      </c>
      <c r="S24" s="1">
        <f>VLOOKUP($B24, '[1]Imp of ingots and semis'!$B$2:$X$31, $A$1, FALSE)</f>
        <v>112</v>
      </c>
      <c r="T24" s="1">
        <f>VLOOKUP($B24, '[1]Pro of hr long'!$B$2:$X$31, $A$1, FALSE)+VLOOKUP($B24, '[1]Pro of seamless tubes'!$B$2:$X$31, $A$1, FALSE)</f>
        <v>1632</v>
      </c>
      <c r="U24" s="1">
        <f>VLOOKUP($B24, '[1]Exp of long'!$B$2:$X$31, $A$1, FALSE)</f>
        <v>1152</v>
      </c>
      <c r="V24" s="1">
        <f>VLOOKUP($B24, '[1]Imp of long'!$B$2:$X$31, $A$1, FALSE)</f>
        <v>1094</v>
      </c>
      <c r="W24" s="1">
        <f>VLOOKUP($B24, '[1]Pro of hr flat'!$B$2:$X$31, $A$1, FALSE)*parameters!$B$8</f>
        <v>4403.0668563300142</v>
      </c>
      <c r="X24" s="1">
        <f>VLOOKUP($B24, '[1]Exp of flat'!$B$2:$X$31, $A$1, FALSE)</f>
        <v>3695</v>
      </c>
      <c r="Y24" s="1">
        <f>VLOOKUP($B24, '[1]Imp of flat'!$B$2:$X$31, $A$1, FALSE)</f>
        <v>1440</v>
      </c>
      <c r="Z24" s="1">
        <f>VLOOKUP($B24, '[1]Indirect exp'!$B$2:$X$31, $A$1, FALSE)</f>
        <v>3075</v>
      </c>
      <c r="AA24" s="1">
        <f>VLOOKUP($B24, '[1]Indirect imp'!$B$2:$X$31, $A$1, FALSE)</f>
        <v>3196</v>
      </c>
    </row>
    <row r="25" spans="1:27">
      <c r="A25">
        <v>25</v>
      </c>
      <c r="B25" t="s">
        <v>58</v>
      </c>
      <c r="C25" s="1">
        <f>VLOOKUP($B25, '[1]Pro of usable iron ore'!$B$2:$X$31, $A$1, FALSE)*(1-VLOOKUP($B25, '[1]Foundry share'!$B$2:$X$31, $A$1, FALSE))</f>
        <v>0</v>
      </c>
      <c r="D25" s="1">
        <f>VLOOKUP($B25, '[1]Pro of iron ore'!$B$2:$X$31, $A$1, FALSE)*(1-VLOOKUP($B25, '[1]Foundry share'!$B$2:$X$31, $A$1, FALSE))</f>
        <v>0</v>
      </c>
      <c r="E25" s="47">
        <f>VLOOKUP($B25, '[1]Iron content'!$B$2:$X$31, $A$1, FALSE)</f>
        <v>0</v>
      </c>
      <c r="F25" s="1">
        <f>VLOOKUP($B25, '[1]Exp of usable iron ore'!$B$2:$X$31, $A$1, FALSE)*parameters!$B$12</f>
        <v>53.300000000000004</v>
      </c>
      <c r="G25" s="1">
        <f>VLOOKUP($B25, '[1]Pro of pig iron'!$B$2:$X$31, $A$1, FALSE)*(1-VLOOKUP($B25, '[1]Foundry share'!$B$2:$X$31, $A$1, FALSE))</f>
        <v>7254</v>
      </c>
      <c r="H25" s="1">
        <f>VLOOKUP($B25, '[1]Exp of pig iron'!$B$2:$X$31, $A$1, FALSE)</f>
        <v>203</v>
      </c>
      <c r="I25" s="1">
        <f>VLOOKUP($B25, '[1]Imp of pig iron'!$B$2:$X$31, $A$1, FALSE)</f>
        <v>332</v>
      </c>
      <c r="J25" s="1">
        <f>VLOOKUP($B25, '[1]Pro of DRI'!$B$2:$X$31, $A$1, FALSE)*(1-VLOOKUP($B25, '[1]Foundry share'!$B$2:$X$31, $A$1, FALSE))</f>
        <v>0</v>
      </c>
      <c r="K25" s="1">
        <f>VLOOKUP($B25, '[1]Exp of DRI'!$B$2:$X$31, $A$1, FALSE)</f>
        <v>1</v>
      </c>
      <c r="L25" s="1">
        <f>VLOOKUP($B25, '[1]Imp of DRI'!$B$2:$X$31, $A$1, FALSE)</f>
        <v>32</v>
      </c>
      <c r="M25" s="1">
        <f>VLOOKUP($B25, '[1]Exp of scrap'!$B$2:$X$31, $A$1, FALSE)</f>
        <v>2721</v>
      </c>
      <c r="N25" s="1">
        <f>VLOOKUP($B25, '[1]Imp of scrap'!$B$2:$X$31, $A$1, FALSE)</f>
        <v>4508</v>
      </c>
      <c r="O25" s="1">
        <f>VLOOKUP($B25, '[1]Pro of BOF steel'!$B$2:$X$31, $A$1, FALSE)</f>
        <v>7776</v>
      </c>
      <c r="P25" s="1">
        <f>VLOOKUP($B25, '[1]Pro of OHF steel'!$B$2:$X$31, $A$1, FALSE)</f>
        <v>0</v>
      </c>
      <c r="Q25" s="1">
        <f>VLOOKUP($B25, '[1]Pro of EAF steel'!$B$2:$X$31, $A$1, FALSE)</f>
        <v>2644</v>
      </c>
      <c r="R25" s="1">
        <f>VLOOKUP($B25, '[1]Exp of ingots and semis'!$B$2:$X$31, $A$1, FALSE)</f>
        <v>643</v>
      </c>
      <c r="S25" s="1">
        <f>VLOOKUP($B25, '[1]Imp of ingots and semis'!$B$2:$X$31, $A$1, FALSE)</f>
        <v>3458</v>
      </c>
      <c r="T25" s="1">
        <f>VLOOKUP($B25, '[1]Pro of hr long'!$B$2:$X$31, $A$1, FALSE)+VLOOKUP($B25, '[1]Pro of seamless tubes'!$B$2:$X$31, $A$1, FALSE)</f>
        <v>1031</v>
      </c>
      <c r="U25" s="1">
        <f>VLOOKUP($B25, '[1]Exp of long'!$B$2:$X$31, $A$1, FALSE)</f>
        <v>1813</v>
      </c>
      <c r="V25" s="1">
        <f>VLOOKUP($B25, '[1]Imp of long'!$B$2:$X$31, $A$1, FALSE)</f>
        <v>2274</v>
      </c>
      <c r="W25" s="1">
        <f>VLOOKUP($B25, '[1]Pro of hr flat'!$B$2:$X$31, $A$1, FALSE)*parameters!$B$8</f>
        <v>11892.749644381223</v>
      </c>
      <c r="X25" s="1">
        <f>VLOOKUP($B25, '[1]Exp of flat'!$B$2:$X$31, $A$1, FALSE)</f>
        <v>14251</v>
      </c>
      <c r="Y25" s="1">
        <f>VLOOKUP($B25, '[1]Imp of flat'!$B$2:$X$31, $A$1, FALSE)</f>
        <v>5362</v>
      </c>
      <c r="Z25" s="1">
        <f>VLOOKUP($B25, '[1]Indirect exp'!$B$2:$X$31, $A$1, FALSE)</f>
        <v>6651</v>
      </c>
      <c r="AA25" s="1">
        <f>VLOOKUP($B25, '[1]Indirect imp'!$B$2:$X$31, $A$1, FALSE)</f>
        <v>7274</v>
      </c>
    </row>
    <row r="26" spans="1:27">
      <c r="A26">
        <v>26</v>
      </c>
      <c r="B26" t="s">
        <v>9</v>
      </c>
      <c r="C26" s="1">
        <f>VLOOKUP($B26, '[1]Pro of usable iron ore'!$B$2:$X$31, $A$1, FALSE)*(1-VLOOKUP($B26, '[1]Foundry share'!$B$2:$X$31, $A$1, FALSE))</f>
        <v>0</v>
      </c>
      <c r="D26" s="1">
        <f>VLOOKUP($B26, '[1]Pro of iron ore'!$B$2:$X$31, $A$1, FALSE)*(1-VLOOKUP($B26, '[1]Foundry share'!$B$2:$X$31, $A$1, FALSE))</f>
        <v>0</v>
      </c>
      <c r="E26" s="47">
        <f>VLOOKUP($B26, '[1]Iron content'!$B$2:$X$31, $A$1, FALSE)</f>
        <v>0</v>
      </c>
      <c r="F26" s="1">
        <f>VLOOKUP($B26, '[1]Exp of usable iron ore'!$B$2:$X$31, $A$1, FALSE)*parameters!$B$12</f>
        <v>1.3</v>
      </c>
      <c r="G26" s="1">
        <f>VLOOKUP($B26, '[1]Pro of pig iron'!$B$2:$X$31, $A$1, FALSE)*(1-VLOOKUP($B26, '[1]Foundry share'!$B$2:$X$31, $A$1, FALSE))</f>
        <v>10189</v>
      </c>
      <c r="H26" s="1">
        <f>VLOOKUP($B26, '[1]Exp of pig iron'!$B$2:$X$31, $A$1, FALSE)</f>
        <v>1</v>
      </c>
      <c r="I26" s="1">
        <f>VLOOKUP($B26, '[1]Imp of pig iron'!$B$2:$X$31, $A$1, FALSE)</f>
        <v>102</v>
      </c>
      <c r="J26" s="1">
        <f>VLOOKUP($B26, '[1]Pro of DRI'!$B$2:$X$31, $A$1, FALSE)*(1-VLOOKUP($B26, '[1]Foundry share'!$B$2:$X$31, $A$1, FALSE))</f>
        <v>0</v>
      </c>
      <c r="K26" s="1">
        <f>VLOOKUP($B26, '[1]Exp of DRI'!$B$2:$X$31, $A$1, FALSE)</f>
        <v>0</v>
      </c>
      <c r="L26" s="1">
        <f>VLOOKUP($B26, '[1]Imp of DRI'!$B$2:$X$31, $A$1, FALSE)</f>
        <v>2</v>
      </c>
      <c r="M26" s="1">
        <f>VLOOKUP($B26, '[1]Exp of scrap'!$B$2:$X$31, $A$1, FALSE)</f>
        <v>6108</v>
      </c>
      <c r="N26" s="1">
        <f>VLOOKUP($B26, '[1]Imp of scrap'!$B$2:$X$31, $A$1, FALSE)</f>
        <v>185</v>
      </c>
      <c r="O26" s="1">
        <f>VLOOKUP($B26, '[1]Pro of BOF steel'!$B$2:$X$31, $A$1, FALSE)</f>
        <v>10550</v>
      </c>
      <c r="P26" s="1">
        <f>VLOOKUP($B26, '[1]Pro of OHF steel'!$B$2:$X$31, $A$1, FALSE)</f>
        <v>0</v>
      </c>
      <c r="Q26" s="1">
        <f>VLOOKUP($B26, '[1]Pro of EAF steel'!$B$2:$X$31, $A$1, FALSE)</f>
        <v>2687</v>
      </c>
      <c r="R26" s="1">
        <f>VLOOKUP($B26, '[1]Exp of ingots and semis'!$B$2:$X$31, $A$1, FALSE)</f>
        <v>2265</v>
      </c>
      <c r="S26" s="1">
        <f>VLOOKUP($B26, '[1]Imp of ingots and semis'!$B$2:$X$31, $A$1, FALSE)</f>
        <v>741</v>
      </c>
      <c r="T26" s="1">
        <f>VLOOKUP($B26, '[1]Pro of hr long'!$B$2:$X$31, $A$1, FALSE)+VLOOKUP($B26, '[1]Pro of seamless tubes'!$B$2:$X$31, $A$1, FALSE)</f>
        <v>4408</v>
      </c>
      <c r="U26" s="1">
        <f>VLOOKUP($B26, '[1]Exp of long'!$B$2:$X$31, $A$1, FALSE)</f>
        <v>2619</v>
      </c>
      <c r="V26" s="1">
        <f>VLOOKUP($B26, '[1]Imp of long'!$B$2:$X$31, $A$1, FALSE)</f>
        <v>2080</v>
      </c>
      <c r="W26" s="1">
        <f>VLOOKUP($B26, '[1]Pro of hr flat'!$B$2:$X$31, $A$1, FALSE)*parameters!$B$8</f>
        <v>5770.0384068278809</v>
      </c>
      <c r="X26" s="1">
        <f>VLOOKUP($B26, '[1]Exp of flat'!$B$2:$X$31, $A$1, FALSE)</f>
        <v>2830</v>
      </c>
      <c r="Y26" s="1">
        <f>VLOOKUP($B26, '[1]Imp of flat'!$B$2:$X$31, $A$1, FALSE)</f>
        <v>3895</v>
      </c>
      <c r="Z26" s="1">
        <f>VLOOKUP($B26, '[1]Indirect exp'!$B$2:$X$31, $A$1, FALSE)</f>
        <v>6794</v>
      </c>
      <c r="AA26" s="1">
        <f>VLOOKUP($B26, '[1]Indirect imp'!$B$2:$X$31, $A$1, FALSE)</f>
        <v>11345</v>
      </c>
    </row>
    <row r="27" spans="1:27">
      <c r="A27">
        <v>27</v>
      </c>
      <c r="B27" t="s">
        <v>4</v>
      </c>
      <c r="C27" s="1">
        <f>VLOOKUP($B27, '[1]Pro of usable iron ore'!$B$2:$X$31, $A$1, FALSE)*(1-VLOOKUP($B27, '[1]Foundry share'!$B$2:$X$31, $A$1, FALSE))</f>
        <v>0</v>
      </c>
      <c r="D27" s="1">
        <f>VLOOKUP($B27, '[1]Pro of iron ore'!$B$2:$X$31, $A$1, FALSE)*(1-VLOOKUP($B27, '[1]Foundry share'!$B$2:$X$31, $A$1, FALSE))</f>
        <v>0</v>
      </c>
      <c r="E27" s="47">
        <f>VLOOKUP($B27, '[1]Iron content'!$B$2:$X$31, $A$1, FALSE)</f>
        <v>0</v>
      </c>
      <c r="F27" s="1">
        <f>VLOOKUP($B27, '[1]Exp of usable iron ore'!$B$2:$X$31, $A$1, FALSE)*parameters!$B$12</f>
        <v>13564.85</v>
      </c>
      <c r="G27" s="1">
        <f>VLOOKUP($B27, '[1]Pro of pig iron'!$B$2:$X$31, $A$1, FALSE)*(1-VLOOKUP($B27, '[1]Foundry share'!$B$2:$X$31, $A$1, FALSE))</f>
        <v>5599.0793858669995</v>
      </c>
      <c r="H27" s="1">
        <f>VLOOKUP($B27, '[1]Exp of pig iron'!$B$2:$X$31, $A$1, FALSE)</f>
        <v>160</v>
      </c>
      <c r="I27" s="1">
        <f>VLOOKUP($B27, '[1]Imp of pig iron'!$B$2:$X$31, $A$1, FALSE)</f>
        <v>493</v>
      </c>
      <c r="J27" s="1">
        <f>VLOOKUP($B27, '[1]Pro of DRI'!$B$2:$X$31, $A$1, FALSE)*(1-VLOOKUP($B27, '[1]Foundry share'!$B$2:$X$31, $A$1, FALSE))</f>
        <v>0</v>
      </c>
      <c r="K27" s="1">
        <f>VLOOKUP($B27, '[1]Exp of DRI'!$B$2:$X$31, $A$1, FALSE)</f>
        <v>61</v>
      </c>
      <c r="L27" s="1">
        <f>VLOOKUP($B27, '[1]Imp of DRI'!$B$2:$X$31, $A$1, FALSE)</f>
        <v>138</v>
      </c>
      <c r="M27" s="1">
        <f>VLOOKUP($B27, '[1]Exp of scrap'!$B$2:$X$31, $A$1, FALSE)</f>
        <v>4199</v>
      </c>
      <c r="N27" s="1">
        <f>VLOOKUP($B27, '[1]Imp of scrap'!$B$2:$X$31, $A$1, FALSE)</f>
        <v>2162</v>
      </c>
      <c r="O27" s="1">
        <f>VLOOKUP($B27, '[1]Pro of BOF steel'!$B$2:$X$31, $A$1, FALSE)</f>
        <v>6778</v>
      </c>
      <c r="P27" s="1">
        <f>VLOOKUP($B27, '[1]Pro of OHF steel'!$B$2:$X$31, $A$1, FALSE)</f>
        <v>0</v>
      </c>
      <c r="Q27" s="1">
        <f>VLOOKUP($B27, '[1]Pro of EAF steel'!$B$2:$X$31, $A$1, FALSE)</f>
        <v>141</v>
      </c>
      <c r="R27" s="1">
        <f>VLOOKUP($B27, '[1]Exp of ingots and semis'!$B$2:$X$31, $A$1, FALSE)</f>
        <v>115</v>
      </c>
      <c r="S27" s="1">
        <f>VLOOKUP($B27, '[1]Imp of ingots and semis'!$B$2:$X$31, $A$1, FALSE)</f>
        <v>322</v>
      </c>
      <c r="T27" s="1">
        <f>VLOOKUP($B27, '[1]Pro of hr long'!$B$2:$X$31, $A$1, FALSE)+VLOOKUP($B27, '[1]Pro of seamless tubes'!$B$2:$X$31, $A$1, FALSE)</f>
        <v>215</v>
      </c>
      <c r="U27" s="1">
        <f>VLOOKUP($B27, '[1]Exp of long'!$B$2:$X$31, $A$1, FALSE)</f>
        <v>947</v>
      </c>
      <c r="V27" s="1">
        <f>VLOOKUP($B27, '[1]Imp of long'!$B$2:$X$31, $A$1, FALSE)</f>
        <v>2552</v>
      </c>
      <c r="W27" s="1">
        <f>VLOOKUP($B27, '[1]Pro of hr flat'!$B$2:$X$31, $A$1, FALSE)*parameters!$B$8</f>
        <v>5750.607396870555</v>
      </c>
      <c r="X27" s="1">
        <f>VLOOKUP($B27, '[1]Exp of flat'!$B$2:$X$31, $A$1, FALSE)</f>
        <v>6679</v>
      </c>
      <c r="Y27" s="1">
        <f>VLOOKUP($B27, '[1]Imp of flat'!$B$2:$X$31, $A$1, FALSE)</f>
        <v>3060</v>
      </c>
      <c r="Z27" s="1">
        <f>VLOOKUP($B27, '[1]Indirect exp'!$B$2:$X$31, $A$1, FALSE)</f>
        <v>4790</v>
      </c>
      <c r="AA27" s="1">
        <f>VLOOKUP($B27, '[1]Indirect imp'!$B$2:$X$31, $A$1, FALSE)</f>
        <v>4733</v>
      </c>
    </row>
    <row r="28" spans="1:27">
      <c r="A28">
        <v>28</v>
      </c>
      <c r="B28" t="s">
        <v>20</v>
      </c>
      <c r="C28" s="1">
        <f>VLOOKUP($B28, '[1]Pro of usable iron ore'!$B$2:$X$31, $A$1, FALSE)*(1-VLOOKUP($B28, '[1]Foundry share'!$B$2:$X$31, $A$1, FALSE))</f>
        <v>262000</v>
      </c>
      <c r="D28" s="1">
        <f>VLOOKUP($B28, '[1]Pro of iron ore'!$B$2:$X$31, $A$1, FALSE)*(1-VLOOKUP($B28, '[1]Foundry share'!$B$2:$X$31, $A$1, FALSE))</f>
        <v>163000</v>
      </c>
      <c r="E28" s="47">
        <f>VLOOKUP($B28, '[1]Iron content'!$B$2:$X$31, $A$1, FALSE)</f>
        <v>0.62213740458015265</v>
      </c>
      <c r="F28" s="1">
        <f>VLOOKUP($B28, '[1]Exp of usable iron ore'!$B$2:$X$31, $A$1, FALSE)*parameters!$B$12</f>
        <v>155195.95000000001</v>
      </c>
      <c r="G28" s="1">
        <f>VLOOKUP($B28, '[1]Pro of pig iron'!$B$2:$X$31, $A$1, FALSE)*(1-VLOOKUP($B28, '[1]Foundry share'!$B$2:$X$31, $A$1, FALSE))</f>
        <v>6203</v>
      </c>
      <c r="H28" s="1">
        <f>VLOOKUP($B28, '[1]Exp of pig iron'!$B$2:$X$31, $A$1, FALSE)</f>
        <v>0</v>
      </c>
      <c r="I28" s="1">
        <f>VLOOKUP($B28, '[1]Imp of pig iron'!$B$2:$X$31, $A$1, FALSE)</f>
        <v>309</v>
      </c>
      <c r="J28" s="1">
        <f>VLOOKUP($B28, '[1]Pro of DRI'!$B$2:$X$31, $A$1, FALSE)*(1-VLOOKUP($B28, '[1]Foundry share'!$B$2:$X$31, $A$1, FALSE))</f>
        <v>0</v>
      </c>
      <c r="K28" s="1">
        <f>VLOOKUP($B28, '[1]Exp of DRI'!$B$2:$X$31, $A$1, FALSE)</f>
        <v>21</v>
      </c>
      <c r="L28" s="1">
        <f>VLOOKUP($B28, '[1]Imp of DRI'!$B$2:$X$31, $A$1, FALSE)</f>
        <v>0</v>
      </c>
      <c r="M28" s="1">
        <f>VLOOKUP($B28, '[1]Exp of scrap'!$B$2:$X$31, $A$1, FALSE)</f>
        <v>1265</v>
      </c>
      <c r="N28" s="1">
        <f>VLOOKUP($B28, '[1]Imp of scrap'!$B$2:$X$31, $A$1, FALSE)</f>
        <v>19</v>
      </c>
      <c r="O28" s="1">
        <f>VLOOKUP($B28, '[1]Pro of BOF steel'!$B$2:$X$31, $A$1, FALSE)</f>
        <v>6375</v>
      </c>
      <c r="P28" s="1">
        <f>VLOOKUP($B28, '[1]Pro of OHF steel'!$B$2:$X$31, $A$1, FALSE)</f>
        <v>0</v>
      </c>
      <c r="Q28" s="1">
        <f>VLOOKUP($B28, '[1]Pro of EAF steel'!$B$2:$X$31, $A$1, FALSE)</f>
        <v>1380</v>
      </c>
      <c r="R28" s="1">
        <f>VLOOKUP($B28, '[1]Exp of ingots and semis'!$B$2:$X$31, $A$1, FALSE)</f>
        <v>28</v>
      </c>
      <c r="S28" s="1">
        <f>VLOOKUP($B28, '[1]Imp of ingots and semis'!$B$2:$X$31, $A$1, FALSE)</f>
        <v>36</v>
      </c>
      <c r="T28" s="1">
        <f>VLOOKUP($B28, '[1]Pro of hr long'!$B$2:$X$31, $A$1, FALSE)+VLOOKUP($B28, '[1]Pro of seamless tubes'!$B$2:$X$31, $A$1, FALSE)</f>
        <v>2138</v>
      </c>
      <c r="U28" s="1">
        <f>VLOOKUP($B28, '[1]Exp of long'!$B$2:$X$31, $A$1, FALSE)</f>
        <v>147</v>
      </c>
      <c r="V28" s="1">
        <f>VLOOKUP($B28, '[1]Imp of long'!$B$2:$X$31, $A$1, FALSE)</f>
        <v>747</v>
      </c>
      <c r="W28" s="1">
        <f>VLOOKUP($B28, '[1]Pro of hr flat'!$B$2:$X$31, $A$1, FALSE)*parameters!$B$8</f>
        <v>2768.9189189189187</v>
      </c>
      <c r="X28" s="1">
        <f>VLOOKUP($B28, '[1]Exp of flat'!$B$2:$X$31, $A$1, FALSE)</f>
        <v>464</v>
      </c>
      <c r="Y28" s="1">
        <f>VLOOKUP($B28, '[1]Imp of flat'!$B$2:$X$31, $A$1, FALSE)</f>
        <v>1200</v>
      </c>
      <c r="Z28" s="1">
        <f>VLOOKUP($B28, '[1]Indirect exp'!$B$2:$X$31, $A$1, FALSE)</f>
        <v>957</v>
      </c>
      <c r="AA28" s="1">
        <f>VLOOKUP($B28, '[1]Indirect imp'!$B$2:$X$31, $A$1, FALSE)</f>
        <v>4396</v>
      </c>
    </row>
    <row r="29" spans="1:27">
      <c r="A29">
        <v>29</v>
      </c>
      <c r="B29" t="s">
        <v>17</v>
      </c>
      <c r="C29" s="1">
        <f>VLOOKUP($B29, '[1]Pro of usable iron ore'!$B$2:$X$31, $A$1, FALSE)*(1-VLOOKUP($B29, '[1]Foundry share'!$B$2:$X$31, $A$1, FALSE))</f>
        <v>39542.072</v>
      </c>
      <c r="D29" s="1">
        <f>VLOOKUP($B29, '[1]Pro of iron ore'!$B$2:$X$31, $A$1, FALSE)*(1-VLOOKUP($B29, '[1]Foundry share'!$B$2:$X$31, $A$1, FALSE))</f>
        <v>25000</v>
      </c>
      <c r="E29" s="47">
        <f>VLOOKUP($B29, '[1]Iron content'!$B$2:$X$31, $A$1, FALSE)</f>
        <v>0.63223798692187905</v>
      </c>
      <c r="F29" s="1">
        <f>VLOOKUP($B29, '[1]Exp of usable iron ore'!$B$2:$X$31, $A$1, FALSE)*parameters!$B$12</f>
        <v>17818.45</v>
      </c>
      <c r="G29" s="1">
        <f>VLOOKUP($B29, '[1]Pro of pig iron'!$B$2:$X$31, $A$1, FALSE)*(1-VLOOKUP($B29, '[1]Foundry share'!$B$2:$X$31, $A$1, FALSE))</f>
        <v>6130</v>
      </c>
      <c r="H29" s="1">
        <f>VLOOKUP($B29, '[1]Exp of pig iron'!$B$2:$X$31, $A$1, FALSE)</f>
        <v>686</v>
      </c>
      <c r="I29" s="1">
        <f>VLOOKUP($B29, '[1]Imp of pig iron'!$B$2:$X$31, $A$1, FALSE)</f>
        <v>1</v>
      </c>
      <c r="J29" s="1">
        <f>VLOOKUP($B29, '[1]Pro of DRI'!$B$2:$X$31, $A$1, FALSE)*(1-VLOOKUP($B29, '[1]Foundry share'!$B$2:$X$31, $A$1, FALSE))</f>
        <v>1781</v>
      </c>
      <c r="K29" s="1">
        <f>VLOOKUP($B29, '[1]Exp of DRI'!$B$2:$X$31, $A$1, FALSE)</f>
        <v>2</v>
      </c>
      <c r="L29" s="1">
        <f>VLOOKUP($B29, '[1]Imp of DRI'!$B$2:$X$31, $A$1, FALSE)</f>
        <v>521</v>
      </c>
      <c r="M29" s="1">
        <f>VLOOKUP($B29, '[1]Exp of scrap'!$B$2:$X$31, $A$1, FALSE)</f>
        <v>386</v>
      </c>
      <c r="N29" s="1">
        <f>VLOOKUP($B29, '[1]Imp of scrap'!$B$2:$X$31, $A$1, FALSE)</f>
        <v>87</v>
      </c>
      <c r="O29" s="1">
        <f>VLOOKUP($B29, '[1]Pro of BOF steel'!$B$2:$X$31, $A$1, FALSE)</f>
        <v>5256</v>
      </c>
      <c r="P29" s="1">
        <f>VLOOKUP($B29, '[1]Pro of OHF steel'!$B$2:$X$31, $A$1, FALSE)</f>
        <v>0</v>
      </c>
      <c r="Q29" s="1">
        <f>VLOOKUP($B29, '[1]Pro of EAF steel'!$B$2:$X$31, $A$1, FALSE)</f>
        <v>4238</v>
      </c>
      <c r="R29" s="1">
        <f>VLOOKUP($B29, '[1]Exp of ingots and semis'!$B$2:$X$31, $A$1, FALSE)</f>
        <v>703</v>
      </c>
      <c r="S29" s="1">
        <f>VLOOKUP($B29, '[1]Imp of ingots and semis'!$B$2:$X$31, $A$1, FALSE)</f>
        <v>17</v>
      </c>
      <c r="T29" s="1">
        <f>VLOOKUP($B29, '[1]Pro of hr long'!$B$2:$X$31, $A$1, FALSE)+VLOOKUP($B29, '[1]Pro of seamless tubes'!$B$2:$X$31, $A$1, FALSE)</f>
        <v>2735</v>
      </c>
      <c r="U29" s="1">
        <f>VLOOKUP($B29, '[1]Exp of long'!$B$2:$X$31, $A$1, FALSE)</f>
        <v>1058</v>
      </c>
      <c r="V29" s="1">
        <f>VLOOKUP($B29, '[1]Imp of long'!$B$2:$X$31, $A$1, FALSE)</f>
        <v>109</v>
      </c>
      <c r="W29" s="1">
        <f>VLOOKUP($B29, '[1]Pro of hr flat'!$B$2:$X$31, $A$1, FALSE)*parameters!$B$8</f>
        <v>4240.8179231863442</v>
      </c>
      <c r="X29" s="1">
        <f>VLOOKUP($B29, '[1]Exp of flat'!$B$2:$X$31, $A$1, FALSE)</f>
        <v>2585</v>
      </c>
      <c r="Y29" s="1">
        <f>VLOOKUP($B29, '[1]Imp of flat'!$B$2:$X$31, $A$1, FALSE)</f>
        <v>272</v>
      </c>
      <c r="Z29" s="1">
        <f>VLOOKUP($B29, '[1]Indirect exp'!$B$2:$X$31, $A$1, FALSE)</f>
        <v>1029</v>
      </c>
      <c r="AA29" s="1">
        <f>VLOOKUP($B29, '[1]Indirect imp'!$B$2:$X$31, $A$1, FALSE)</f>
        <v>1380</v>
      </c>
    </row>
    <row r="30" spans="1:27">
      <c r="A30">
        <v>30</v>
      </c>
      <c r="B30" t="s">
        <v>25</v>
      </c>
      <c r="C30" s="1">
        <f>VLOOKUP($B30, '[1]Pro of usable iron ore'!$B$2:$X$31, $A$1, FALSE)*(1-VLOOKUP($B30, '[1]Foundry share'!$B$2:$X$31, $A$1, FALSE))</f>
        <v>949.60500000000002</v>
      </c>
      <c r="D30" s="1">
        <f>VLOOKUP($B30, '[1]Pro of iron ore'!$B$2:$X$31, $A$1, FALSE)*(1-VLOOKUP($B30, '[1]Foundry share'!$B$2:$X$31, $A$1, FALSE))</f>
        <v>541</v>
      </c>
      <c r="E30" s="47">
        <f>VLOOKUP($B30, '[1]Iron content'!$B$2:$X$31, $A$1, FALSE)</f>
        <v>0.56971056386602847</v>
      </c>
      <c r="F30" s="1">
        <f>VLOOKUP($B30, '[1]Exp of usable iron ore'!$B$2:$X$31, $A$1, FALSE)*parameters!$B$12</f>
        <v>259.35000000000002</v>
      </c>
      <c r="G30" s="1">
        <f>VLOOKUP($B30, '[1]Pro of pig iron'!$B$2:$X$31, $A$1, FALSE)*(1-VLOOKUP($B30, '[1]Foundry share'!$B$2:$X$31, $A$1, FALSE))</f>
        <v>0</v>
      </c>
      <c r="H30" s="1">
        <f>VLOOKUP($B30, '[1]Exp of pig iron'!$B$2:$X$31, $A$1, FALSE)</f>
        <v>6</v>
      </c>
      <c r="I30" s="1">
        <f>VLOOKUP($B30, '[1]Imp of pig iron'!$B$2:$X$31, $A$1, FALSE)</f>
        <v>595</v>
      </c>
      <c r="J30" s="1">
        <f>VLOOKUP($B30, '[1]Pro of DRI'!$B$2:$X$31, $A$1, FALSE)*(1-VLOOKUP($B30, '[1]Foundry share'!$B$2:$X$31, $A$1, FALSE))</f>
        <v>1350</v>
      </c>
      <c r="K30" s="1">
        <f>VLOOKUP($B30, '[1]Exp of DRI'!$B$2:$X$31, $A$1, FALSE)</f>
        <v>71</v>
      </c>
      <c r="L30" s="1">
        <f>VLOOKUP($B30, '[1]Imp of DRI'!$B$2:$X$31, $A$1, FALSE)</f>
        <v>71</v>
      </c>
      <c r="M30" s="1">
        <f>VLOOKUP($B30, '[1]Exp of scrap'!$B$2:$X$31, $A$1, FALSE)</f>
        <v>54</v>
      </c>
      <c r="N30" s="1">
        <f>VLOOKUP($B30, '[1]Imp of scrap'!$B$2:$X$31, $A$1, FALSE)</f>
        <v>2149</v>
      </c>
      <c r="O30" s="1">
        <f>VLOOKUP($B30, '[1]Pro of BOF steel'!$B$2:$X$31, $A$1, FALSE)</f>
        <v>0</v>
      </c>
      <c r="P30" s="1">
        <f>VLOOKUP($B30, '[1]Pro of OHF steel'!$B$2:$X$31, $A$1, FALSE)</f>
        <v>0</v>
      </c>
      <c r="Q30" s="1">
        <f>VLOOKUP($B30, '[1]Pro of EAF steel'!$B$2:$X$31, $A$1, FALSE)</f>
        <v>5296</v>
      </c>
      <c r="R30" s="1">
        <f>VLOOKUP($B30, '[1]Exp of ingots and semis'!$B$2:$X$31, $A$1, FALSE)</f>
        <v>492</v>
      </c>
      <c r="S30" s="1">
        <f>VLOOKUP($B30, '[1]Imp of ingots and semis'!$B$2:$X$31, $A$1, FALSE)</f>
        <v>450</v>
      </c>
      <c r="T30" s="1">
        <f>VLOOKUP($B30, '[1]Pro of hr long'!$B$2:$X$31, $A$1, FALSE)+VLOOKUP($B30, '[1]Pro of seamless tubes'!$B$2:$X$31, $A$1, FALSE)</f>
        <v>3312</v>
      </c>
      <c r="U30" s="1">
        <f>VLOOKUP($B30, '[1]Exp of long'!$B$2:$X$31, $A$1, FALSE)</f>
        <v>530</v>
      </c>
      <c r="V30" s="1">
        <f>VLOOKUP($B30, '[1]Imp of long'!$B$2:$X$31, $A$1, FALSE)</f>
        <v>679</v>
      </c>
      <c r="W30" s="1">
        <f>VLOOKUP($B30, '[1]Pro of hr flat'!$B$2:$X$31, $A$1, FALSE)*parameters!$B$8</f>
        <v>1673.9815078236131</v>
      </c>
      <c r="X30" s="1">
        <f>VLOOKUP($B30, '[1]Exp of flat'!$B$2:$X$31, $A$1, FALSE)</f>
        <v>906</v>
      </c>
      <c r="Y30" s="1">
        <f>VLOOKUP($B30, '[1]Imp of flat'!$B$2:$X$31, $A$1, FALSE)</f>
        <v>2274</v>
      </c>
      <c r="Z30" s="1">
        <f>VLOOKUP($B30, '[1]Indirect exp'!$B$2:$X$31, $A$1, FALSE)</f>
        <v>1311</v>
      </c>
      <c r="AA30" s="1">
        <f>VLOOKUP($B30, '[1]Indirect imp'!$B$2:$X$31, $A$1, FALSE)</f>
        <v>1491</v>
      </c>
    </row>
    <row r="31" spans="1:27">
      <c r="A31">
        <v>31</v>
      </c>
      <c r="B31" t="s">
        <v>27</v>
      </c>
      <c r="C31" s="1">
        <f>VLOOKUP($B31, '[1]Pro of usable iron ore'!$B$2:$X$31, $A$1, FALSE)*(1-VLOOKUP($B31, '[1]Foundry share'!$B$2:$X$31, $A$1, FALSE))</f>
        <v>230.946</v>
      </c>
      <c r="D31" s="1">
        <f>VLOOKUP($B31, '[1]Pro of iron ore'!$B$2:$X$31, $A$1, FALSE)*(1-VLOOKUP($B31, '[1]Foundry share'!$B$2:$X$31, $A$1, FALSE))</f>
        <v>116</v>
      </c>
      <c r="E31" s="47">
        <f>VLOOKUP($B31, '[1]Iron content'!$B$2:$X$31, $A$1, FALSE)</f>
        <v>0.50228191871692951</v>
      </c>
      <c r="F31" s="1">
        <f>VLOOKUP($B31, '[1]Exp of usable iron ore'!$B$2:$X$31, $A$1, FALSE)*parameters!$B$12</f>
        <v>0</v>
      </c>
      <c r="G31" s="1">
        <f>VLOOKUP($B31, '[1]Pro of pig iron'!$B$2:$X$31, $A$1, FALSE)*(1-VLOOKUP($B31, '[1]Foundry share'!$B$2:$X$31, $A$1, FALSE))</f>
        <v>0</v>
      </c>
      <c r="H31" s="1">
        <f>VLOOKUP($B31, '[1]Exp of pig iron'!$B$2:$X$31, $A$1, FALSE)</f>
        <v>25</v>
      </c>
      <c r="I31" s="1">
        <f>VLOOKUP($B31, '[1]Imp of pig iron'!$B$2:$X$31, $A$1, FALSE)</f>
        <v>969</v>
      </c>
      <c r="J31" s="1">
        <f>VLOOKUP($B31, '[1]Pro of DRI'!$B$2:$X$31, $A$1, FALSE)*(1-VLOOKUP($B31, '[1]Foundry share'!$B$2:$X$31, $A$1, FALSE))</f>
        <v>0</v>
      </c>
      <c r="K31" s="1">
        <f>VLOOKUP($B31, '[1]Exp of DRI'!$B$2:$X$31, $A$1, FALSE)</f>
        <v>0</v>
      </c>
      <c r="L31" s="1">
        <f>VLOOKUP($B31, '[1]Imp of DRI'!$B$2:$X$31, $A$1, FALSE)</f>
        <v>0</v>
      </c>
      <c r="M31" s="1">
        <f>VLOOKUP($B31, '[1]Exp of scrap'!$B$2:$X$31, $A$1, FALSE)</f>
        <v>173</v>
      </c>
      <c r="N31" s="1">
        <f>VLOOKUP($B31, '[1]Imp of scrap'!$B$2:$X$31, $A$1, FALSE)</f>
        <v>1683</v>
      </c>
      <c r="O31" s="1">
        <f>VLOOKUP($B31, '[1]Pro of BOF steel'!$B$2:$X$31, $A$1, FALSE)</f>
        <v>0</v>
      </c>
      <c r="P31" s="1">
        <f>VLOOKUP($B31, '[1]Pro of OHF steel'!$B$2:$X$31, $A$1, FALSE)</f>
        <v>0</v>
      </c>
      <c r="Q31" s="1">
        <f>VLOOKUP($B31, '[1]Pro of EAF steel'!$B$2:$X$31, $A$1, FALSE)</f>
        <v>5161</v>
      </c>
      <c r="R31" s="1">
        <f>VLOOKUP($B31, '[1]Exp of ingots and semis'!$B$2:$X$31, $A$1, FALSE)</f>
        <v>39</v>
      </c>
      <c r="S31" s="1">
        <f>VLOOKUP($B31, '[1]Imp of ingots and semis'!$B$2:$X$31, $A$1, FALSE)</f>
        <v>5710</v>
      </c>
      <c r="T31" s="1">
        <f>VLOOKUP($B31, '[1]Pro of hr long'!$B$2:$X$31, $A$1, FALSE)+VLOOKUP($B31, '[1]Pro of seamless tubes'!$B$2:$X$31, $A$1, FALSE)</f>
        <v>4991</v>
      </c>
      <c r="U31" s="1">
        <f>VLOOKUP($B31, '[1]Exp of long'!$B$2:$X$31, $A$1, FALSE)</f>
        <v>458</v>
      </c>
      <c r="V31" s="1">
        <f>VLOOKUP($B31, '[1]Imp of long'!$B$2:$X$31, $A$1, FALSE)</f>
        <v>1104</v>
      </c>
      <c r="W31" s="1">
        <f>VLOOKUP($B31, '[1]Pro of hr flat'!$B$2:$X$31, $A$1, FALSE)*parameters!$B$8</f>
        <v>4292.3100995732575</v>
      </c>
      <c r="X31" s="1">
        <f>VLOOKUP($B31, '[1]Exp of flat'!$B$2:$X$31, $A$1, FALSE)</f>
        <v>1409</v>
      </c>
      <c r="Y31" s="1">
        <f>VLOOKUP($B31, '[1]Imp of flat'!$B$2:$X$31, $A$1, FALSE)</f>
        <v>5220</v>
      </c>
      <c r="Z31" s="1">
        <f>VLOOKUP($B31, '[1]Indirect exp'!$B$2:$X$31, $A$1, FALSE)</f>
        <v>2744</v>
      </c>
      <c r="AA31" s="1">
        <f>VLOOKUP($B31, '[1]Indirect imp'!$B$2:$X$31, $A$1, FALSE)</f>
        <v>2226</v>
      </c>
    </row>
    <row r="32" spans="1:27">
      <c r="A32">
        <v>32</v>
      </c>
      <c r="B32" t="s">
        <v>7</v>
      </c>
      <c r="C32" s="1">
        <f>VLOOKUP($B32, '[1]Pro of usable iron ore'!$B$2:$X$31, $A$1, FALSE)*(1-VLOOKUP($B32, '[1]Foundry share'!$B$2:$X$31, $A$1, FALSE))</f>
        <v>23300</v>
      </c>
      <c r="D32" s="1">
        <f>VLOOKUP($B32, '[1]Pro of iron ore'!$B$2:$X$31, $A$1, FALSE)*(1-VLOOKUP($B32, '[1]Foundry share'!$B$2:$X$31, $A$1, FALSE))</f>
        <v>15300</v>
      </c>
      <c r="E32" s="47">
        <f>VLOOKUP($B32, '[1]Iron content'!$B$2:$X$31, $A$1, FALSE)</f>
        <v>0.6566523605150214</v>
      </c>
      <c r="F32" s="1">
        <f>VLOOKUP($B32, '[1]Exp of usable iron ore'!$B$2:$X$31, $A$1, FALSE)*parameters!$B$12</f>
        <v>11438.050000000001</v>
      </c>
      <c r="G32" s="1">
        <f>VLOOKUP($B32, '[1]Pro of pig iron'!$B$2:$X$31, $A$1, FALSE)*(1-VLOOKUP($B32, '[1]Foundry share'!$B$2:$X$31, $A$1, FALSE))</f>
        <v>3730</v>
      </c>
      <c r="H32" s="1">
        <f>VLOOKUP($B32, '[1]Exp of pig iron'!$B$2:$X$31, $A$1, FALSE)</f>
        <v>99</v>
      </c>
      <c r="I32" s="1">
        <f>VLOOKUP($B32, '[1]Imp of pig iron'!$B$2:$X$31, $A$1, FALSE)</f>
        <v>38</v>
      </c>
      <c r="J32" s="1">
        <f>VLOOKUP($B32, '[1]Pro of DRI'!$B$2:$X$31, $A$1, FALSE)*(1-VLOOKUP($B32, '[1]Foundry share'!$B$2:$X$31, $A$1, FALSE))</f>
        <v>114</v>
      </c>
      <c r="K32" s="1">
        <f>VLOOKUP($B32, '[1]Exp of DRI'!$B$2:$X$31, $A$1, FALSE)</f>
        <v>3</v>
      </c>
      <c r="L32" s="1">
        <f>VLOOKUP($B32, '[1]Imp of DRI'!$B$2:$X$31, $A$1, FALSE)</f>
        <v>0</v>
      </c>
      <c r="M32" s="1">
        <f>VLOOKUP($B32, '[1]Exp of scrap'!$B$2:$X$31, $A$1, FALSE)</f>
        <v>858</v>
      </c>
      <c r="N32" s="1">
        <f>VLOOKUP($B32, '[1]Imp of scrap'!$B$2:$X$31, $A$1, FALSE)</f>
        <v>252</v>
      </c>
      <c r="O32" s="1">
        <f>VLOOKUP($B32, '[1]Pro of BOF steel'!$B$2:$X$31, $A$1, FALSE)</f>
        <v>3924</v>
      </c>
      <c r="P32" s="1">
        <f>VLOOKUP($B32, '[1]Pro of OHF steel'!$B$2:$X$31, $A$1, FALSE)</f>
        <v>0</v>
      </c>
      <c r="Q32" s="1">
        <f>VLOOKUP($B32, '[1]Pro of EAF steel'!$B$2:$X$31, $A$1, FALSE)</f>
        <v>1768</v>
      </c>
      <c r="R32" s="1">
        <f>VLOOKUP($B32, '[1]Exp of ingots and semis'!$B$2:$X$31, $A$1, FALSE)</f>
        <v>233</v>
      </c>
      <c r="S32" s="1">
        <f>VLOOKUP($B32, '[1]Imp of ingots and semis'!$B$2:$X$31, $A$1, FALSE)</f>
        <v>295</v>
      </c>
      <c r="T32" s="1">
        <f>VLOOKUP($B32, '[1]Pro of hr long'!$B$2:$X$31, $A$1, FALSE)+VLOOKUP($B32, '[1]Pro of seamless tubes'!$B$2:$X$31, $A$1, FALSE)</f>
        <v>793</v>
      </c>
      <c r="U32" s="1">
        <f>VLOOKUP($B32, '[1]Exp of long'!$B$2:$X$31, $A$1, FALSE)</f>
        <v>756</v>
      </c>
      <c r="V32" s="1">
        <f>VLOOKUP($B32, '[1]Imp of long'!$B$2:$X$31, $A$1, FALSE)</f>
        <v>885</v>
      </c>
      <c r="W32" s="1">
        <f>VLOOKUP($B32, '[1]Pro of hr flat'!$B$2:$X$31, $A$1, FALSE)*parameters!$B$8</f>
        <v>4046.5078236130867</v>
      </c>
      <c r="X32" s="1">
        <f>VLOOKUP($B32, '[1]Exp of flat'!$B$2:$X$31, $A$1, FALSE)</f>
        <v>2913</v>
      </c>
      <c r="Y32" s="1">
        <f>VLOOKUP($B32, '[1]Imp of flat'!$B$2:$X$31, $A$1, FALSE)</f>
        <v>2026</v>
      </c>
      <c r="Z32" s="1">
        <f>VLOOKUP($B32, '[1]Indirect exp'!$B$2:$X$31, $A$1, FALSE)</f>
        <v>2777</v>
      </c>
      <c r="AA32" s="1">
        <f>VLOOKUP($B32, '[1]Indirect imp'!$B$2:$X$31, $A$1, FALSE)</f>
        <v>2961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294224.82904309058</v>
      </c>
      <c r="D2" s="9">
        <f ca="1">Q4/parameters!$B$3</f>
        <v>261.65092791216705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294486.47997100273</v>
      </c>
      <c r="M2" s="17"/>
      <c r="N2" s="17">
        <f ca="1">Q2-(L2+O2+P2)</f>
        <v>0</v>
      </c>
      <c r="O2" s="11" cm="1">
        <f t="array" aca="1" ref="O2" ca="1">INDIRECT("'data'!$F$" &amp; $A$1)</f>
        <v>1.3</v>
      </c>
      <c r="P2" s="13">
        <f ca="1">IF(-(L2-Q2+O2)&lt;0, -(L2-Q2+O2), 0)</f>
        <v>-170282.75111766497</v>
      </c>
      <c r="Q2" s="17" cm="1">
        <f t="array" aca="1" ref="Q2" ca="1">INDIRECT("'data'!$D$" &amp; $A$1)</f>
        <v>124205.02885333775</v>
      </c>
      <c r="R2" s="17">
        <f ca="1">SUM(L2:P2)</f>
        <v>124205.02885333775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278402.27611940302</v>
      </c>
      <c r="G3" s="14">
        <f ca="1">Q3-O3-P3-F3</f>
        <v>12104.451500716095</v>
      </c>
      <c r="H3" s="14"/>
      <c r="I3" s="14"/>
      <c r="J3" s="14"/>
      <c r="K3" s="13"/>
      <c r="L3" s="16">
        <f t="shared" ca="1" si="0"/>
        <v>290506.72762011911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2119.6349999999998</v>
      </c>
      <c r="P3" s="13" cm="1">
        <f t="array" aca="1" ref="P3" ca="1">-INDIRECT("'data'!$I$" &amp; $A$1)*parameters!$B$13</f>
        <v>-255.14999999999998</v>
      </c>
      <c r="Q3" s="16" cm="1">
        <f t="array" aca="1" ref="Q3" ca="1">INDIRECT("'data'!$G$" &amp; $A$1)*parameters!$B$13</f>
        <v>292371.2126201191</v>
      </c>
      <c r="R3" s="16">
        <f t="shared" ref="R3:R10" ca="1" si="2">SUM(L3:P3)</f>
        <v>292371.2126201191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935.28252706632043</v>
      </c>
      <c r="H4" s="14"/>
      <c r="I4" s="14"/>
      <c r="J4" s="14"/>
      <c r="K4" s="13"/>
      <c r="L4" s="16">
        <f t="shared" ca="1" si="0"/>
        <v>935.28252706632043</v>
      </c>
      <c r="M4" s="16"/>
      <c r="N4" s="16">
        <f t="shared" ca="1" si="1"/>
        <v>0</v>
      </c>
      <c r="O4" s="11" cm="1">
        <f t="array" aca="1" ref="O4" ca="1">INDIRECT("'data'!$K$" &amp; $A$1)*parameters!$B$14</f>
        <v>12.88</v>
      </c>
      <c r="P4" s="13" cm="1">
        <f t="array" aca="1" ref="P4" ca="1">-INDIRECT("'data'!$L$" &amp; $A$1)*parameters!$B$14</f>
        <v>-688.16000000000008</v>
      </c>
      <c r="Q4" s="16" cm="1">
        <f t="array" aca="1" ref="Q4" ca="1">INDIRECT("'data'!$J$" &amp; $A$1)*parameters!$B$14</f>
        <v>260.0025270663204</v>
      </c>
      <c r="R4" s="16">
        <f t="shared" ca="1" si="2"/>
        <v>260.00252706632034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Q6/parameters!$B$5*15%</f>
        <v>49129.813432835821</v>
      </c>
      <c r="G5" s="14">
        <f ca="1">Q7/parameters!$B$7-(G3+G4)</f>
        <v>29754.623338988746</v>
      </c>
      <c r="H5" s="14"/>
      <c r="I5" s="14"/>
      <c r="J5" s="14"/>
      <c r="K5" s="13"/>
      <c r="L5" s="16">
        <f t="shared" ca="1" si="0"/>
        <v>78884.436771824563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-9933.2800000000007</v>
      </c>
      <c r="Q5" s="16">
        <f ca="1">SUM(L5:P5)</f>
        <v>68951.156771824564</v>
      </c>
      <c r="R5" s="16">
        <f t="shared" ca="1" si="2"/>
        <v>68951.156771824564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307225.09999999998</v>
      </c>
      <c r="I6" s="14"/>
      <c r="J6" s="14"/>
      <c r="K6" s="13"/>
      <c r="L6" s="16">
        <f t="shared" ca="1" si="0"/>
        <v>307225.09999999998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307225.09999999998</v>
      </c>
      <c r="R6" s="16">
        <f t="shared" ca="1" si="2"/>
        <v>307225.09999999998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40954.199999999997</v>
      </c>
      <c r="I7" s="14"/>
      <c r="J7" s="14"/>
      <c r="K7" s="13"/>
      <c r="L7" s="16">
        <f t="shared" ca="1" si="0"/>
        <v>40954.199999999997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40954.199999999997</v>
      </c>
      <c r="R7" s="16">
        <f t="shared" ca="1" si="2"/>
        <v>40954.199999999997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221983.31944366102</v>
      </c>
      <c r="J8" s="14">
        <f ca="1">Q10/J18</f>
        <v>120430.64055633891</v>
      </c>
      <c r="K8" s="13"/>
      <c r="L8" s="16">
        <f t="shared" ca="1" si="0"/>
        <v>342413.95999999996</v>
      </c>
      <c r="M8" s="16"/>
      <c r="N8" s="16">
        <f t="shared" ca="1" si="3"/>
        <v>0</v>
      </c>
      <c r="O8" s="11" cm="1">
        <f t="array" aca="1" ref="O8" ca="1">INDIRECT("'data'!$R$" &amp; $A$1)*parameters!$B$15</f>
        <v>7091.28</v>
      </c>
      <c r="P8" s="13" cm="1">
        <f t="array" aca="1" ref="P8" ca="1">-INDIRECT("'data'!$S$" &amp; $A$1)*parameters!$B$15</f>
        <v>-1325.94</v>
      </c>
      <c r="Q8" s="16">
        <f ca="1">SUM(Q6:Q7)</f>
        <v>348179.3</v>
      </c>
      <c r="R8" s="16">
        <f t="shared" ca="1" si="2"/>
        <v>348179.3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192954.15999999997</v>
      </c>
      <c r="L9" s="16">
        <f t="shared" ca="1" si="0"/>
        <v>192954.15999999997</v>
      </c>
      <c r="M9" s="16"/>
      <c r="N9" s="16">
        <f t="shared" ca="1" si="3"/>
        <v>0</v>
      </c>
      <c r="O9" s="11" cm="1">
        <f t="array" aca="1" ref="O9" ca="1">INDIRECT("'data'!$U$" &amp; $A$1)*parameters!$B$15</f>
        <v>7570.5</v>
      </c>
      <c r="P9" s="13" cm="1">
        <f t="array" aca="1" ref="P9" ca="1">-INDIRECT("'data'!$V$" &amp; $A$1)*parameters!$B$15</f>
        <v>-2217.7399999999998</v>
      </c>
      <c r="Q9" s="16" cm="1">
        <f t="array" aca="1" ref="Q9" ca="1">INDIRECT("'data'!$T$" &amp; $A$1)*parameters!$B$15</f>
        <v>198306.91999999998</v>
      </c>
      <c r="R9" s="16">
        <f t="shared" ca="1" si="2"/>
        <v>198306.91999999998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121333.13365576102</v>
      </c>
      <c r="L10" s="16">
        <f t="shared" ca="1" si="0"/>
        <v>121333.13365576102</v>
      </c>
      <c r="M10" s="16"/>
      <c r="N10" s="16">
        <f t="shared" ca="1" si="3"/>
        <v>0</v>
      </c>
      <c r="O10" s="11" cm="1">
        <f t="array" aca="1" ref="O10" ca="1">INDIRECT("'data'!$X$" &amp; $A$1)*parameters!$B$15</f>
        <v>8281</v>
      </c>
      <c r="P10" s="13" cm="1">
        <f t="array" aca="1" ref="P10" ca="1">-INDIRECT("'data'!$Y$" &amp; $A$1)*parameters!$B$15</f>
        <v>-22028.44</v>
      </c>
      <c r="Q10" s="16" cm="1">
        <f t="array" aca="1" ref="Q10" ca="1">INDIRECT("'data'!$W$" &amp; $A$1)*parameters!$B$15</f>
        <v>107585.69365576102</v>
      </c>
      <c r="R10" s="16">
        <f t="shared" ca="1" si="2"/>
        <v>107585.69365576102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260425.68534395445</v>
      </c>
      <c r="N11" s="19"/>
      <c r="O11" s="21" cm="1">
        <f t="array" aca="1" ref="O11" ca="1">INDIRECT("'data'!$Z$" &amp; $A$1)*parameters!$B$15</f>
        <v>31389.399999999998</v>
      </c>
      <c r="P11" s="27" cm="1">
        <f t="array" aca="1" ref="P11" ca="1">-INDIRECT("'data'!$AA$" &amp; $A$1)*parameters!$B$15</f>
        <v>-6091.68</v>
      </c>
      <c r="Q11" s="16">
        <f ca="1">K9*parameters!$B$10+K10*parameters!$B$11</f>
        <v>285723.40534395445</v>
      </c>
      <c r="R11" s="16">
        <f t="shared" ref="R11:R17" ca="1" si="4">SUM(L11:P11)</f>
        <v>285723.40534395445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-1853.6164229714777</v>
      </c>
      <c r="D12" s="9">
        <f ca="1">-(D17-Q4)</f>
        <v>-1.6484008458466519</v>
      </c>
      <c r="E12" s="9">
        <f ca="1">-(E17-Q5)</f>
        <v>-8522.0530841580912</v>
      </c>
      <c r="F12" s="9">
        <f ca="1">-(F17-Q6)</f>
        <v>-20306.98955223884</v>
      </c>
      <c r="G12" s="9">
        <f ca="1">-(G17-Q7)</f>
        <v>-1840.1573667711637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-32524.464826985419</v>
      </c>
      <c r="M12" s="17"/>
      <c r="N12" s="17"/>
      <c r="O12" s="10"/>
      <c r="P12" s="12"/>
      <c r="Q12" s="9">
        <f t="shared" ref="Q12:Q17" ca="1" si="6">SUM(L12:P12)</f>
        <v>-32524.464826985419</v>
      </c>
      <c r="R12" s="17">
        <f t="shared" ca="1" si="4"/>
        <v>-32524.464826985419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-23676.399443661037</v>
      </c>
      <c r="J13" s="14">
        <f ca="1">-(J17-Q10)</f>
        <v>-12844.946900577896</v>
      </c>
      <c r="K13" s="13">
        <f ca="1">-(K17-Q11)</f>
        <v>-28563.888311806542</v>
      </c>
      <c r="L13" s="14">
        <f t="shared" ca="1" si="5"/>
        <v>-65085.234656045475</v>
      </c>
      <c r="M13" s="16">
        <f ca="1">-E15</f>
        <v>-12387.97519993718</v>
      </c>
      <c r="N13" s="16"/>
      <c r="O13" s="11"/>
      <c r="P13" s="13"/>
      <c r="Q13" s="14">
        <f t="shared" ca="1" si="6"/>
        <v>-77473.209855982655</v>
      </c>
      <c r="R13" s="16">
        <f t="shared" ca="1" si="4"/>
        <v>-77473.209855982655</v>
      </c>
    </row>
    <row r="14" spans="1:20">
      <c r="A14" s="18" t="s">
        <v>78</v>
      </c>
      <c r="B14" s="11"/>
      <c r="C14" s="14"/>
      <c r="D14" s="14"/>
      <c r="E14" s="14">
        <f ca="1">-(I13+J13)-K13</f>
        <v>65085.234656045475</v>
      </c>
      <c r="F14" s="14"/>
      <c r="G14" s="14"/>
      <c r="H14" s="14"/>
      <c r="I14" s="14"/>
      <c r="J14" s="14"/>
      <c r="K14" s="13"/>
      <c r="L14" s="14">
        <f t="shared" ca="1" si="5"/>
        <v>65085.234656045475</v>
      </c>
      <c r="M14" s="16"/>
      <c r="N14" s="16"/>
      <c r="O14" s="11"/>
      <c r="P14" s="13"/>
      <c r="Q14" s="14">
        <f t="shared" ca="1" si="6"/>
        <v>65085.234656045475</v>
      </c>
      <c r="R14" s="16">
        <f t="shared" ca="1" si="4"/>
        <v>65085.234656045475</v>
      </c>
    </row>
    <row r="15" spans="1:20">
      <c r="A15" s="18" t="s">
        <v>79</v>
      </c>
      <c r="B15" s="11"/>
      <c r="C15" s="14"/>
      <c r="D15" s="14"/>
      <c r="E15" s="14">
        <f ca="1">E17-E14</f>
        <v>12387.97519993718</v>
      </c>
      <c r="F15" s="14"/>
      <c r="G15" s="14"/>
      <c r="H15" s="14"/>
      <c r="I15" s="14"/>
      <c r="J15" s="14"/>
      <c r="K15" s="13"/>
      <c r="L15" s="14">
        <f t="shared" ca="1" si="5"/>
        <v>12387.97519993718</v>
      </c>
      <c r="M15" s="16"/>
      <c r="N15" s="16"/>
      <c r="O15" s="11"/>
      <c r="P15" s="13"/>
      <c r="Q15" s="14">
        <f t="shared" ca="1" si="6"/>
        <v>12387.97519993718</v>
      </c>
      <c r="R15" s="16">
        <f t="shared" ca="1" si="4"/>
        <v>12387.97519993718</v>
      </c>
    </row>
    <row r="16" spans="1:20">
      <c r="A16" s="30" t="s">
        <v>89</v>
      </c>
      <c r="B16" s="21">
        <f ca="1">Q2</f>
        <v>124205.02885333775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124205.02885333775</v>
      </c>
      <c r="M16" s="19"/>
      <c r="N16" s="19"/>
      <c r="O16" s="21"/>
      <c r="P16" s="27"/>
      <c r="Q16" s="22">
        <f t="shared" ca="1" si="6"/>
        <v>124205.02885333775</v>
      </c>
      <c r="R16" s="19">
        <f t="shared" ca="1" si="4"/>
        <v>124205.02885333775</v>
      </c>
    </row>
    <row r="17" spans="1:18">
      <c r="A17" s="29" t="s">
        <v>88</v>
      </c>
      <c r="B17" s="9">
        <f ca="1">B16</f>
        <v>124205.02885333775</v>
      </c>
      <c r="C17" s="9">
        <f ca="1">SUM(C$2:C$11)</f>
        <v>294224.82904309058</v>
      </c>
      <c r="D17" s="9">
        <f ca="1">SUM(D$2:D$11)</f>
        <v>261.65092791216705</v>
      </c>
      <c r="E17" s="9">
        <f ca="1">$Q$5/parameters!$B$4</f>
        <v>77473.209855982655</v>
      </c>
      <c r="F17" s="9">
        <f t="shared" ref="F17:K17" ca="1" si="7">SUM(F$2:F$11)</f>
        <v>327532.08955223882</v>
      </c>
      <c r="G17" s="9">
        <f t="shared" ca="1" si="7"/>
        <v>42794.357366771161</v>
      </c>
      <c r="H17" s="9">
        <f t="shared" ca="1" si="7"/>
        <v>348179.3</v>
      </c>
      <c r="I17" s="9">
        <f t="shared" ca="1" si="7"/>
        <v>221983.31944366102</v>
      </c>
      <c r="J17" s="9">
        <f t="shared" ca="1" si="7"/>
        <v>120430.64055633891</v>
      </c>
      <c r="K17" s="9">
        <f t="shared" ca="1" si="7"/>
        <v>314287.29365576099</v>
      </c>
      <c r="L17" s="17">
        <f t="shared" ca="1" si="5"/>
        <v>1871371.7192550942</v>
      </c>
      <c r="M17" s="17"/>
      <c r="N17" s="17"/>
      <c r="O17" s="9"/>
      <c r="P17" s="14"/>
      <c r="Q17" s="11">
        <f t="shared" ca="1" si="6"/>
        <v>1871371.7192550942</v>
      </c>
      <c r="R17" s="17">
        <f t="shared" ca="1" si="4"/>
        <v>1871371.7192550942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0.893341537990335</v>
      </c>
      <c r="J18" s="39">
        <f ca="1">I18</f>
        <v>0.893341537990335</v>
      </c>
      <c r="K18" s="40">
        <f ca="1">1-(-K13)/K17</f>
        <v>0.90911535754578554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sheetPr>
    <tabColor theme="2" tint="-9.9978637043366805E-2"/>
  </sheetPr>
  <dimension ref="A1:V22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24323.559708046887</v>
      </c>
      <c r="D2" s="9">
        <f ca="1">Q4/parameters!$B$3</f>
        <v>10521.375691542511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34844.935399589398</v>
      </c>
      <c r="M2" s="17"/>
      <c r="N2" s="17">
        <f ca="1">Q2-(L2+O2+P2)</f>
        <v>0</v>
      </c>
      <c r="O2" s="11" cm="1">
        <f t="array" aca="1" ref="O2" ca="1">INDIRECT("'data'!$F$" &amp; $A$1)</f>
        <v>58230.25</v>
      </c>
      <c r="P2" s="13">
        <f ca="1">IF(-(L2-Q2+O2)&lt;0, -(L2-Q2+O2), 0)</f>
        <v>-1139.2109530908128</v>
      </c>
      <c r="Q2" s="17" cm="1">
        <f t="array" aca="1" ref="Q2" ca="1">INDIRECT("'data'!$D$" &amp; $A$1)</f>
        <v>91935.974446498585</v>
      </c>
      <c r="R2" s="17">
        <f ca="1">SUM(L2:P2)</f>
        <v>91935.974446498585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17552.238805970152</v>
      </c>
      <c r="G3" s="14">
        <f ca="1">Q3-O3-P3-F3</f>
        <v>6326.0774759160449</v>
      </c>
      <c r="H3" s="14"/>
      <c r="I3" s="14"/>
      <c r="J3" s="14"/>
      <c r="K3" s="13"/>
      <c r="L3" s="16">
        <f t="shared" ca="1" si="0"/>
        <v>23878.316281886197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298.62</v>
      </c>
      <c r="P3" s="13" cm="1">
        <f t="array" aca="1" ref="P3" ca="1">-INDIRECT("'data'!$I$" &amp; $A$1)*parameters!$B$13</f>
        <v>-6.6149999999999993</v>
      </c>
      <c r="Q3" s="16" cm="1">
        <f t="array" aca="1" ref="Q3" ca="1">INDIRECT("'data'!$G$" &amp; $A$1)*parameters!$B$13</f>
        <v>24170.321281886194</v>
      </c>
      <c r="R3" s="16">
        <f t="shared" ref="R3:R10" ca="1" si="2">SUM(L3:P3)</f>
        <v>24170.321281886194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38">
        <f ca="1">Q7/parameters!$B$7-G3-G5</f>
        <v>10032.832999919621</v>
      </c>
      <c r="H4" s="14"/>
      <c r="I4" s="14"/>
      <c r="J4" s="14"/>
      <c r="K4" s="13"/>
      <c r="L4" s="16">
        <f t="shared" ca="1" si="0"/>
        <v>10032.832999919621</v>
      </c>
      <c r="M4" s="16"/>
      <c r="N4" s="16">
        <f t="shared" ca="1" si="1"/>
        <v>417.65802476617137</v>
      </c>
      <c r="O4" s="11" cm="1">
        <f t="array" aca="1" ref="O4" ca="1">INDIRECT("'data'!$K$" &amp; $A$1)*parameters!$B$14</f>
        <v>22.080000000000002</v>
      </c>
      <c r="P4" s="13" cm="1">
        <f t="array" aca="1" ref="P4" ca="1">-INDIRECT("'data'!$L$" &amp; $A$1)*parameters!$B$14</f>
        <v>-17.48</v>
      </c>
      <c r="Q4" s="16" cm="1">
        <f t="array" aca="1" ref="Q4" ca="1">INDIRECT("'data'!$J$" &amp; $A$1)*parameters!$B$14</f>
        <v>10455.091024685793</v>
      </c>
      <c r="R4" s="16">
        <f t="shared" ca="1" si="2"/>
        <v>10455.091024685793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f ca="1">Q6/parameters!$B$5*20%</f>
        <v>4388.0597014925379</v>
      </c>
      <c r="G5" s="38">
        <f ca="1">E14*parameters!$B$4-O5-P5-F5</f>
        <v>9016.6381135060255</v>
      </c>
      <c r="H5" s="14"/>
      <c r="I5" s="14"/>
      <c r="J5" s="14"/>
      <c r="K5" s="13"/>
      <c r="L5" s="16">
        <f t="shared" ca="1" si="0"/>
        <v>13404.697814998563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-4810.82</v>
      </c>
      <c r="Q5" s="16">
        <f ca="1">SUM(L5:P5)</f>
        <v>8593.8778149985628</v>
      </c>
      <c r="R5" s="16">
        <f t="shared" ca="1" si="2"/>
        <v>8593.8778149985628</v>
      </c>
      <c r="S5" s="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20580</v>
      </c>
      <c r="I6" s="14"/>
      <c r="J6" s="14"/>
      <c r="K6" s="13"/>
      <c r="L6" s="16">
        <f t="shared" ca="1" si="0"/>
        <v>20580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20580</v>
      </c>
      <c r="R6" s="16">
        <f t="shared" ca="1" si="2"/>
        <v>20580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24284.399999999998</v>
      </c>
      <c r="I7" s="14"/>
      <c r="J7" s="14"/>
      <c r="K7" s="13"/>
      <c r="L7" s="16">
        <f t="shared" ca="1" si="0"/>
        <v>24284.399999999998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24284.399999999998</v>
      </c>
      <c r="R7" s="16">
        <f t="shared" ca="1" si="2"/>
        <v>24284.399999999998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18378.476381234908</v>
      </c>
      <c r="J8" s="14">
        <f ca="1">Q10/J18</f>
        <v>26938.683618765077</v>
      </c>
      <c r="K8" s="13"/>
      <c r="L8" s="16">
        <f t="shared" ca="1" si="0"/>
        <v>45317.159999999989</v>
      </c>
      <c r="M8" s="16"/>
      <c r="N8" s="16">
        <f t="shared" ca="1" si="3"/>
        <v>0</v>
      </c>
      <c r="O8" s="11" cm="1">
        <f t="array" aca="1" ref="O8" ca="1">INDIRECT("'data'!$R$" &amp; $A$1)*parameters!$B$15</f>
        <v>270.48</v>
      </c>
      <c r="P8" s="13" cm="1">
        <f t="array" aca="1" ref="P8" ca="1">-INDIRECT("'data'!$S$" &amp; $A$1)*parameters!$B$15</f>
        <v>-723.24</v>
      </c>
      <c r="Q8" s="16">
        <f ca="1">SUM(Q6:Q7)</f>
        <v>44864.399999999994</v>
      </c>
      <c r="R8" s="16">
        <f t="shared" ca="1" si="2"/>
        <v>44864.399999999994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16098.460000000001</v>
      </c>
      <c r="L9" s="16">
        <f t="shared" ca="1" si="0"/>
        <v>16098.460000000001</v>
      </c>
      <c r="M9" s="16"/>
      <c r="N9" s="16">
        <f t="shared" ca="1" si="3"/>
        <v>0</v>
      </c>
      <c r="O9" s="11" cm="1">
        <f t="array" aca="1" ref="O9" ca="1">INDIRECT("'data'!$U$" &amp; $A$1)*parameters!$B$15</f>
        <v>577.22</v>
      </c>
      <c r="P9" s="13" cm="1">
        <f t="array" aca="1" ref="P9" ca="1">-INDIRECT("'data'!$V$" &amp; $A$1)*parameters!$B$15</f>
        <v>-558.6</v>
      </c>
      <c r="Q9" s="16" cm="1">
        <f t="array" aca="1" ref="Q9" ca="1">INDIRECT("'data'!$T$" &amp; $A$1)*parameters!$B$15</f>
        <v>16117.08</v>
      </c>
      <c r="R9" s="16">
        <f t="shared" ca="1" si="2"/>
        <v>16117.08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22243.168733997154</v>
      </c>
      <c r="L10" s="16">
        <f t="shared" ca="1" si="0"/>
        <v>22243.168733997154</v>
      </c>
      <c r="M10" s="16"/>
      <c r="N10" s="16">
        <f t="shared" ca="1" si="3"/>
        <v>0</v>
      </c>
      <c r="O10" s="11" cm="1">
        <f t="array" aca="1" ref="O10" ca="1">INDIRECT("'data'!$X$" &amp; $A$1)*parameters!$B$15</f>
        <v>3974.88</v>
      </c>
      <c r="P10" s="13" cm="1">
        <f t="array" aca="1" ref="P10" ca="1">-INDIRECT("'data'!$Y$" &amp; $A$1)*parameters!$B$15</f>
        <v>-2594.06</v>
      </c>
      <c r="Q10" s="16" cm="1">
        <f t="array" aca="1" ref="Q10" ca="1">INDIRECT("'data'!$W$" &amp; $A$1)*parameters!$B$15</f>
        <v>23623.988733997154</v>
      </c>
      <c r="R10" s="16">
        <f t="shared" ca="1" si="2"/>
        <v>23623.988733997154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33745.217511237555</v>
      </c>
      <c r="N11" s="19"/>
      <c r="O11" s="21" cm="1">
        <f t="array" aca="1" ref="O11" ca="1">INDIRECT("'data'!$Z$" &amp; $A$1)*parameters!$B$15</f>
        <v>2203.04</v>
      </c>
      <c r="P11" s="27" cm="1">
        <f t="array" aca="1" ref="P11" ca="1">-INDIRECT("'data'!$AA$" &amp; $A$1)*parameters!$B$15</f>
        <v>-1686.58</v>
      </c>
      <c r="Q11" s="16">
        <f ca="1">K9*parameters!$B$10+K10*parameters!$B$11</f>
        <v>34261.677511237554</v>
      </c>
      <c r="R11" s="16">
        <f t="shared" ref="R11:R17" ca="1" si="4">SUM(L11:P11)</f>
        <v>34261.677511237554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-153.23842616069305</v>
      </c>
      <c r="D12" s="9">
        <f ca="1">-(D17-Q4)</f>
        <v>-66.284666856718104</v>
      </c>
      <c r="E12" s="9">
        <f ca="1">-(E17-Q5)</f>
        <v>-1062.1646737638675</v>
      </c>
      <c r="F12" s="9">
        <f ca="1">-(F17-Q6)</f>
        <v>-1360.2985074626886</v>
      </c>
      <c r="G12" s="9">
        <f ca="1">-(G17-Q7)</f>
        <v>-1091.1485893416939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-3733.1348635856612</v>
      </c>
      <c r="M12" s="17"/>
      <c r="N12" s="17"/>
      <c r="O12" s="10"/>
      <c r="P12" s="12"/>
      <c r="Q12" s="9">
        <f t="shared" ref="Q12:Q17" ca="1" si="6">SUM(L12:P12)</f>
        <v>-3733.1348635856612</v>
      </c>
      <c r="R12" s="17">
        <f t="shared" ca="1" si="4"/>
        <v>-3733.1348635856612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-2261.3963812349084</v>
      </c>
      <c r="J13" s="14">
        <f ca="1">-(J17-Q10)</f>
        <v>-3314.6948847679232</v>
      </c>
      <c r="K13" s="13">
        <f ca="1">-(K17-Q11)</f>
        <v>-4079.9512227595987</v>
      </c>
      <c r="L13" s="14">
        <f t="shared" ca="1" si="5"/>
        <v>-9656.0424887624304</v>
      </c>
      <c r="M13" s="16">
        <f ca="1">-E15</f>
        <v>0</v>
      </c>
      <c r="N13" s="16"/>
      <c r="O13" s="11"/>
      <c r="P13" s="13"/>
      <c r="Q13" s="14">
        <f t="shared" ca="1" si="6"/>
        <v>-9656.0424887624304</v>
      </c>
      <c r="R13" s="16">
        <f t="shared" ca="1" si="4"/>
        <v>-9656.0424887624304</v>
      </c>
    </row>
    <row r="14" spans="1:22">
      <c r="A14" s="18" t="s">
        <v>78</v>
      </c>
      <c r="B14" s="11"/>
      <c r="C14" s="14"/>
      <c r="D14" s="14"/>
      <c r="E14" s="14">
        <f ca="1">-(I13+J13)-K13</f>
        <v>9656.0424887624304</v>
      </c>
      <c r="F14" s="14"/>
      <c r="G14" s="14"/>
      <c r="H14" s="14"/>
      <c r="I14" s="14"/>
      <c r="J14" s="14"/>
      <c r="K14" s="13"/>
      <c r="L14" s="14">
        <f t="shared" ca="1" si="5"/>
        <v>9656.0424887624304</v>
      </c>
      <c r="M14" s="16"/>
      <c r="N14" s="16"/>
      <c r="O14" s="11"/>
      <c r="P14" s="13"/>
      <c r="Q14" s="14">
        <f t="shared" ca="1" si="6"/>
        <v>9656.0424887624304</v>
      </c>
      <c r="R14" s="16">
        <f t="shared" ca="1" si="4"/>
        <v>9656.0424887624304</v>
      </c>
    </row>
    <row r="15" spans="1:22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2">
      <c r="A16" s="30" t="s">
        <v>89</v>
      </c>
      <c r="B16" s="21">
        <f ca="1">Q2</f>
        <v>91935.974446498585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91935.974446498585</v>
      </c>
      <c r="M16" s="19"/>
      <c r="N16" s="19"/>
      <c r="O16" s="21"/>
      <c r="P16" s="27"/>
      <c r="Q16" s="22">
        <f t="shared" ca="1" si="6"/>
        <v>91935.974446498585</v>
      </c>
      <c r="R16" s="19">
        <f t="shared" ca="1" si="4"/>
        <v>91935.974446498585</v>
      </c>
    </row>
    <row r="17" spans="1:18">
      <c r="A17" s="29" t="s">
        <v>88</v>
      </c>
      <c r="B17" s="9">
        <f ca="1">B16</f>
        <v>91935.974446498585</v>
      </c>
      <c r="C17" s="9">
        <f ca="1">SUM(C$2:C$11)</f>
        <v>24323.559708046887</v>
      </c>
      <c r="D17" s="9">
        <f ca="1">SUM(D$2:D$11)</f>
        <v>10521.375691542511</v>
      </c>
      <c r="E17" s="9">
        <f ca="1">$Q$5/parameters!$B$4</f>
        <v>9656.0424887624304</v>
      </c>
      <c r="F17" s="9">
        <f t="shared" ref="F17:K17" ca="1" si="7">SUM(F$2:F$11)</f>
        <v>21940.298507462689</v>
      </c>
      <c r="G17" s="9">
        <f t="shared" ca="1" si="7"/>
        <v>25375.548589341692</v>
      </c>
      <c r="H17" s="9">
        <f t="shared" ca="1" si="7"/>
        <v>44864.399999999994</v>
      </c>
      <c r="I17" s="9">
        <f t="shared" ca="1" si="7"/>
        <v>18378.476381234908</v>
      </c>
      <c r="J17" s="9">
        <f t="shared" ca="1" si="7"/>
        <v>26938.683618765077</v>
      </c>
      <c r="K17" s="9">
        <f t="shared" ca="1" si="7"/>
        <v>38341.628733997153</v>
      </c>
      <c r="L17" s="17">
        <f t="shared" ca="1" si="5"/>
        <v>312275.98816565197</v>
      </c>
      <c r="M17" s="17"/>
      <c r="N17" s="17"/>
      <c r="O17" s="9"/>
      <c r="P17" s="14"/>
      <c r="Q17" s="11">
        <f t="shared" ca="1" si="6"/>
        <v>312275.98816565197</v>
      </c>
      <c r="R17" s="17">
        <f t="shared" ca="1" si="4"/>
        <v>312275.98816565197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0.87695408834086619</v>
      </c>
      <c r="J18" s="39">
        <f ca="1">I18</f>
        <v>0.87695408834086619</v>
      </c>
      <c r="K18" s="40">
        <f ca="1">1-(-K13)/K17</f>
        <v>0.8935895172564241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78987.430814129009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78987.430814129009</v>
      </c>
      <c r="M2" s="17"/>
      <c r="N2" s="17">
        <f ca="1">Q2-(L2+O2+P2)</f>
        <v>0</v>
      </c>
      <c r="O2" s="11" cm="1">
        <f t="array" aca="1" ref="O2" ca="1">INDIRECT("'data'!$F$" &amp; $A$1)</f>
        <v>35.75</v>
      </c>
      <c r="P2" s="13">
        <f ca="1">IF(-(L2-Q2+O2)&lt;0, -(L2-Q2+O2), 0)</f>
        <v>-79023.180814129009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77760.628358208953</v>
      </c>
      <c r="G3" s="14">
        <f ca="1">Q3-O3-P3-F3</f>
        <v>1680.7966417910357</v>
      </c>
      <c r="H3" s="14"/>
      <c r="I3" s="14"/>
      <c r="J3" s="14"/>
      <c r="K3" s="13"/>
      <c r="L3" s="16">
        <f t="shared" ca="1" si="0"/>
        <v>79441.424999999988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30.24</v>
      </c>
      <c r="P3" s="13" cm="1">
        <f t="array" aca="1" ref="P3" ca="1">-INDIRECT("'data'!$I$" &amp; $A$1)*parameters!$B$13</f>
        <v>-981.8549999999999</v>
      </c>
      <c r="Q3" s="16" cm="1">
        <f t="array" aca="1" ref="Q3" ca="1">INDIRECT("'data'!$G$" &amp; $A$1)*parameters!$B$13</f>
        <v>78489.81</v>
      </c>
      <c r="R3" s="16">
        <f t="shared" ref="R3:R10" ca="1" si="2">SUM(L3:P3)</f>
        <v>78489.81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21.16</v>
      </c>
      <c r="H4" s="14"/>
      <c r="I4" s="14"/>
      <c r="J4" s="14"/>
      <c r="K4" s="13"/>
      <c r="L4" s="16">
        <f t="shared" ca="1" si="0"/>
        <v>21.16</v>
      </c>
      <c r="M4" s="16"/>
      <c r="N4" s="16">
        <f t="shared" ca="1" si="1"/>
        <v>0</v>
      </c>
      <c r="O4" s="11" cm="1">
        <f t="array" aca="1" ref="O4" ca="1">INDIRECT("'data'!$K$" &amp; $A$1)*parameters!$B$14</f>
        <v>0.92</v>
      </c>
      <c r="P4" s="13" cm="1">
        <f t="array" aca="1" ref="P4" ca="1">-INDIRECT("'data'!$L$" &amp; $A$1)*parameters!$B$14</f>
        <v>-22.080000000000002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Q6/parameters!$B$5*11%</f>
        <v>9610.8641791044774</v>
      </c>
      <c r="G5" s="14">
        <f ca="1">Q7/parameters!$B$7-(G3+G4)</f>
        <v>27835.26383887772</v>
      </c>
      <c r="H5" s="14"/>
      <c r="I5" s="14"/>
      <c r="J5" s="14"/>
      <c r="K5" s="13"/>
      <c r="L5" s="16">
        <f t="shared" ca="1" si="0"/>
        <v>37446.128017982199</v>
      </c>
      <c r="M5" s="16"/>
      <c r="N5" s="16"/>
      <c r="O5" s="11" cm="1">
        <f t="array" aca="1" ref="O5" ca="1">INDIRECT("'data'!$M$" &amp; $A$1)*parameters!$B$15</f>
        <v>7424.48</v>
      </c>
      <c r="P5" s="13" cm="1">
        <f t="array" aca="1" ref="P5" ca="1">-INDIRECT("'data'!$N$" &amp; $A$1)*parameters!$B$15</f>
        <v>-177.38</v>
      </c>
      <c r="Q5" s="16">
        <f ca="1">SUM(L5:P5)</f>
        <v>44693.228017982205</v>
      </c>
      <c r="R5" s="16">
        <f t="shared" ca="1" si="2"/>
        <v>44693.228017982205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81954.459999999992</v>
      </c>
      <c r="I6" s="14"/>
      <c r="J6" s="14"/>
      <c r="K6" s="13"/>
      <c r="L6" s="16">
        <f t="shared" ca="1" si="0"/>
        <v>81954.459999999992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81954.459999999992</v>
      </c>
      <c r="R6" s="16">
        <f t="shared" ca="1" si="2"/>
        <v>81954.459999999992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28267.119999999999</v>
      </c>
      <c r="I7" s="14"/>
      <c r="J7" s="14"/>
      <c r="K7" s="13"/>
      <c r="L7" s="16">
        <f t="shared" ca="1" si="0"/>
        <v>28267.119999999999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28267.119999999999</v>
      </c>
      <c r="R7" s="16">
        <f t="shared" ca="1" si="2"/>
        <v>28267.119999999999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38515.754424426399</v>
      </c>
      <c r="J8" s="14">
        <f ca="1">Q10/J18</f>
        <v>67990.645575573595</v>
      </c>
      <c r="K8" s="13"/>
      <c r="L8" s="16">
        <f t="shared" ca="1" si="0"/>
        <v>106506.4</v>
      </c>
      <c r="M8" s="16"/>
      <c r="N8" s="16">
        <f t="shared" ca="1" si="3"/>
        <v>0</v>
      </c>
      <c r="O8" s="11" cm="1">
        <f t="array" aca="1" ref="O8" ca="1">INDIRECT("'data'!$R$" &amp; $A$1)*parameters!$B$15</f>
        <v>3990.56</v>
      </c>
      <c r="P8" s="13" cm="1">
        <f t="array" aca="1" ref="P8" ca="1">-INDIRECT("'data'!$S$" &amp; $A$1)*parameters!$B$15</f>
        <v>-275.38</v>
      </c>
      <c r="Q8" s="16">
        <f ca="1">SUM(Q6:Q7)</f>
        <v>110221.57999999999</v>
      </c>
      <c r="R8" s="16">
        <f t="shared" ca="1" si="2"/>
        <v>110221.57999999999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31901.94</v>
      </c>
      <c r="L9" s="16">
        <f t="shared" ca="1" si="0"/>
        <v>31901.94</v>
      </c>
      <c r="M9" s="16"/>
      <c r="N9" s="16">
        <f t="shared" ca="1" si="3"/>
        <v>0</v>
      </c>
      <c r="O9" s="11" cm="1">
        <f t="array" aca="1" ref="O9" ca="1">INDIRECT("'data'!$U$" &amp; $A$1)*parameters!$B$15</f>
        <v>3937.64</v>
      </c>
      <c r="P9" s="13" cm="1">
        <f t="array" aca="1" ref="P9" ca="1">-INDIRECT("'data'!$V$" &amp; $A$1)*parameters!$B$15</f>
        <v>-765.38</v>
      </c>
      <c r="Q9" s="16" cm="1">
        <f t="array" aca="1" ref="Q9" ca="1">INDIRECT("'data'!$T$" &amp; $A$1)*parameters!$B$15</f>
        <v>35074.199999999997</v>
      </c>
      <c r="R9" s="16">
        <f t="shared" ca="1" si="2"/>
        <v>35074.200000000004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45505.278179231864</v>
      </c>
      <c r="L10" s="16">
        <f t="shared" ca="1" si="0"/>
        <v>45505.278179231864</v>
      </c>
      <c r="M10" s="16"/>
      <c r="N10" s="16">
        <f t="shared" ca="1" si="3"/>
        <v>0</v>
      </c>
      <c r="O10" s="11" cm="1">
        <f t="array" aca="1" ref="O10" ca="1">INDIRECT("'data'!$X$" &amp; $A$1)*parameters!$B$15</f>
        <v>20191.919999999998</v>
      </c>
      <c r="P10" s="13" cm="1">
        <f t="array" aca="1" ref="P10" ca="1">-INDIRECT("'data'!$Y$" &amp; $A$1)*parameters!$B$15</f>
        <v>-3781.8199999999997</v>
      </c>
      <c r="Q10" s="16" cm="1">
        <f t="array" aca="1" ref="Q10" ca="1">INDIRECT("'data'!$W$" &amp; $A$1)*parameters!$B$15</f>
        <v>61915.378179231862</v>
      </c>
      <c r="R10" s="16">
        <f t="shared" ca="1" si="2"/>
        <v>61915.37817923187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47894.582834139408</v>
      </c>
      <c r="N11" s="19"/>
      <c r="O11" s="21" cm="1">
        <f t="array" aca="1" ref="O11" ca="1">INDIRECT("'data'!$Z$" &amp; $A$1)*parameters!$B$15</f>
        <v>26488.42</v>
      </c>
      <c r="P11" s="27" cm="1">
        <f t="array" aca="1" ref="P11" ca="1">-INDIRECT("'data'!$AA$" &amp; $A$1)*parameters!$B$15</f>
        <v>-5260.64</v>
      </c>
      <c r="Q11" s="16">
        <f ca="1">K9*parameters!$B$10+K10*parameters!$B$11</f>
        <v>69122.362834139407</v>
      </c>
      <c r="R11" s="16">
        <f t="shared" ref="R11:R17" ca="1" si="4">SUM(L11:P11)</f>
        <v>69122.362834139407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-497.62081412901171</v>
      </c>
      <c r="D12" s="9">
        <f ca="1">-(D17-Q4)</f>
        <v>0</v>
      </c>
      <c r="E12" s="9">
        <f ca="1">-(E17-Q5)</f>
        <v>-5523.8821145820693</v>
      </c>
      <c r="F12" s="9">
        <f ca="1">-(F17-Q6)</f>
        <v>-5417.0325373134401</v>
      </c>
      <c r="G12" s="9">
        <f ca="1">-(G17-Q7)</f>
        <v>-1270.1004806687561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-12708.635946693277</v>
      </c>
      <c r="M12" s="17"/>
      <c r="N12" s="17"/>
      <c r="O12" s="10"/>
      <c r="P12" s="12"/>
      <c r="Q12" s="9">
        <f t="shared" ref="Q12:Q17" ca="1" si="6">SUM(L12:P12)</f>
        <v>-12708.635946693277</v>
      </c>
      <c r="R12" s="17">
        <f t="shared" ca="1" si="4"/>
        <v>-12708.635946693277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-3441.554424426402</v>
      </c>
      <c r="J13" s="14">
        <f ca="1">-(J17-Q10)</f>
        <v>-6075.2673963417328</v>
      </c>
      <c r="K13" s="13">
        <f ca="1">-(K17-Q11)</f>
        <v>-8284.8553450924519</v>
      </c>
      <c r="L13" s="14">
        <f t="shared" ca="1" si="5"/>
        <v>-17801.677165860587</v>
      </c>
      <c r="M13" s="16">
        <f ca="1">-E15</f>
        <v>-32415.432966703687</v>
      </c>
      <c r="N13" s="16"/>
      <c r="O13" s="11"/>
      <c r="P13" s="13"/>
      <c r="Q13" s="14">
        <f t="shared" ca="1" si="6"/>
        <v>-50217.110132564274</v>
      </c>
      <c r="R13" s="16">
        <f t="shared" ca="1" si="4"/>
        <v>-50217.110132564274</v>
      </c>
    </row>
    <row r="14" spans="1:20">
      <c r="A14" s="18" t="s">
        <v>78</v>
      </c>
      <c r="B14" s="11"/>
      <c r="C14" s="14"/>
      <c r="D14" s="14"/>
      <c r="E14" s="14">
        <f ca="1">-(I13+J13)-K13</f>
        <v>17801.677165860587</v>
      </c>
      <c r="F14" s="14"/>
      <c r="G14" s="14"/>
      <c r="H14" s="14"/>
      <c r="I14" s="14"/>
      <c r="J14" s="14"/>
      <c r="K14" s="13"/>
      <c r="L14" s="14">
        <f t="shared" ca="1" si="5"/>
        <v>17801.677165860587</v>
      </c>
      <c r="M14" s="16"/>
      <c r="N14" s="16"/>
      <c r="O14" s="11"/>
      <c r="P14" s="13"/>
      <c r="Q14" s="14">
        <f t="shared" ca="1" si="6"/>
        <v>17801.677165860587</v>
      </c>
      <c r="R14" s="16">
        <f t="shared" ca="1" si="4"/>
        <v>17801.677165860587</v>
      </c>
    </row>
    <row r="15" spans="1:20">
      <c r="A15" s="18" t="s">
        <v>79</v>
      </c>
      <c r="B15" s="11"/>
      <c r="C15" s="14"/>
      <c r="D15" s="14"/>
      <c r="E15" s="14">
        <f ca="1">E17-E14</f>
        <v>32415.432966703687</v>
      </c>
      <c r="F15" s="14"/>
      <c r="G15" s="14"/>
      <c r="H15" s="14"/>
      <c r="I15" s="14"/>
      <c r="J15" s="14"/>
      <c r="K15" s="13"/>
      <c r="L15" s="14">
        <f t="shared" ca="1" si="5"/>
        <v>32415.432966703687</v>
      </c>
      <c r="M15" s="16"/>
      <c r="N15" s="16"/>
      <c r="O15" s="11"/>
      <c r="P15" s="13"/>
      <c r="Q15" s="14">
        <f t="shared" ca="1" si="6"/>
        <v>32415.432966703687</v>
      </c>
      <c r="R15" s="16">
        <f t="shared" ca="1" si="4"/>
        <v>32415.432966703687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78987.430814129009</v>
      </c>
      <c r="D17" s="9">
        <f ca="1">SUM(D$2:D$11)</f>
        <v>0</v>
      </c>
      <c r="E17" s="9">
        <f ca="1">$Q$5/parameters!$B$4</f>
        <v>50217.110132564274</v>
      </c>
      <c r="F17" s="9">
        <f t="shared" ref="F17:K17" ca="1" si="7">SUM(F$2:F$11)</f>
        <v>87371.492537313432</v>
      </c>
      <c r="G17" s="9">
        <f t="shared" ca="1" si="7"/>
        <v>29537.220480668755</v>
      </c>
      <c r="H17" s="9">
        <f t="shared" ca="1" si="7"/>
        <v>110221.57999999999</v>
      </c>
      <c r="I17" s="9">
        <f t="shared" ca="1" si="7"/>
        <v>38515.754424426399</v>
      </c>
      <c r="J17" s="9">
        <f t="shared" ca="1" si="7"/>
        <v>67990.645575573595</v>
      </c>
      <c r="K17" s="9">
        <f t="shared" ca="1" si="7"/>
        <v>77407.218179231859</v>
      </c>
      <c r="L17" s="17">
        <f t="shared" ca="1" si="5"/>
        <v>540248.45214390731</v>
      </c>
      <c r="M17" s="17"/>
      <c r="N17" s="17"/>
      <c r="O17" s="9"/>
      <c r="P17" s="14"/>
      <c r="Q17" s="11">
        <f t="shared" ca="1" si="6"/>
        <v>540248.45214390731</v>
      </c>
      <c r="R17" s="17">
        <f t="shared" ca="1" si="4"/>
        <v>540248.45214390731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0.91064554035468159</v>
      </c>
      <c r="J18" s="39">
        <f ca="1">I18</f>
        <v>0.91064554035468159</v>
      </c>
      <c r="K18" s="40">
        <f ca="1">1-(-K13)/K17</f>
        <v>0.89297050662756861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35397.796115527824</v>
      </c>
      <c r="D2" s="9">
        <f ca="1">Q4/parameters!$B$3</f>
        <v>203.68320418637416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35601.479319714199</v>
      </c>
      <c r="M2" s="17"/>
      <c r="N2" s="17">
        <f ca="1">Q2-(L2+O2+P2)</f>
        <v>0</v>
      </c>
      <c r="O2" s="11" cm="1">
        <f t="array" aca="1" ref="O2" ca="1">INDIRECT("'data'!$F$" &amp; $A$1)</f>
        <v>7657.6500000000005</v>
      </c>
      <c r="P2" s="13">
        <f ca="1">IF(-(L2-Q2+O2)&lt;0, -(L2-Q2+O2), 0)</f>
        <v>-9057.2483197141992</v>
      </c>
      <c r="Q2" s="17" cm="1">
        <f t="array" aca="1" ref="Q2" ca="1">INDIRECT("'data'!$D$" &amp; $A$1)</f>
        <v>34201.881000000001</v>
      </c>
      <c r="R2" s="17">
        <f ca="1">SUM(L2:P2)</f>
        <v>34201.881000000001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36585.217910447762</v>
      </c>
      <c r="G3" s="14">
        <f ca="1">Q3-O3-P3-F3</f>
        <v>4219.8820895522367</v>
      </c>
      <c r="H3" s="14"/>
      <c r="I3" s="14"/>
      <c r="J3" s="14"/>
      <c r="K3" s="13"/>
      <c r="L3" s="16">
        <f t="shared" ca="1" si="0"/>
        <v>40805.1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67.094999999999999</v>
      </c>
      <c r="P3" s="13" cm="1">
        <f t="array" aca="1" ref="P3" ca="1">-INDIRECT("'data'!$I$" &amp; $A$1)*parameters!$B$13</f>
        <v>-5697.4049999999997</v>
      </c>
      <c r="Q3" s="16" cm="1">
        <f t="array" aca="1" ref="Q3" ca="1">INDIRECT("'data'!$G$" &amp; $A$1)*parameters!$B$13</f>
        <v>35174.79</v>
      </c>
      <c r="R3" s="16">
        <f t="shared" ref="R3:R10" ca="1" si="2">SUM(L3:P3)</f>
        <v>35174.79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2472.04</v>
      </c>
      <c r="H4" s="14"/>
      <c r="I4" s="14"/>
      <c r="J4" s="14"/>
      <c r="K4" s="13"/>
      <c r="L4" s="16">
        <f t="shared" ca="1" si="0"/>
        <v>2472.04</v>
      </c>
      <c r="M4" s="16"/>
      <c r="N4" s="16">
        <f t="shared" ca="1" si="1"/>
        <v>3.694822225952521E-13</v>
      </c>
      <c r="O4" s="11" cm="1">
        <f t="array" aca="1" ref="O4" ca="1">INDIRECT("'data'!$K$" &amp; $A$1)*parameters!$B$14</f>
        <v>14.72</v>
      </c>
      <c r="P4" s="13" cm="1">
        <f t="array" aca="1" ref="P4" ca="1">-INDIRECT("'data'!$L$" &amp; $A$1)*parameters!$B$14</f>
        <v>-2284.36</v>
      </c>
      <c r="Q4" s="16" cm="1">
        <f t="array" aca="1" ref="Q4" ca="1">INDIRECT("'data'!$J$" &amp; $A$1)*parameters!$B$14</f>
        <v>202.4</v>
      </c>
      <c r="R4" s="16">
        <f t="shared" ca="1" si="2"/>
        <v>202.40000000000009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Q6/parameters!$B$5*18%</f>
        <v>8030.9014925373131</v>
      </c>
      <c r="G5" s="14">
        <f ca="1">Q7/parameters!$B$7-(G3+G4)</f>
        <v>46755.455130928436</v>
      </c>
      <c r="H5" s="14"/>
      <c r="I5" s="14"/>
      <c r="J5" s="14"/>
      <c r="K5" s="13"/>
      <c r="L5" s="16">
        <f t="shared" ca="1" si="0"/>
        <v>54786.356623465748</v>
      </c>
      <c r="M5" s="16"/>
      <c r="N5" s="16"/>
      <c r="O5" s="11" cm="1">
        <f t="array" aca="1" ref="O5" ca="1">INDIRECT("'data'!$M$" &amp; $A$1)*parameters!$B$15</f>
        <v>12740.98</v>
      </c>
      <c r="P5" s="13" cm="1">
        <f t="array" aca="1" ref="P5" ca="1">-INDIRECT("'data'!$N$" &amp; $A$1)*parameters!$B$15</f>
        <v>-3759.2799999999997</v>
      </c>
      <c r="Q5" s="16">
        <f ca="1">SUM(L5:P5)</f>
        <v>63768.056623465745</v>
      </c>
      <c r="R5" s="16">
        <f t="shared" ca="1" si="2"/>
        <v>63768.056623465745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41849.919999999998</v>
      </c>
      <c r="I6" s="14"/>
      <c r="J6" s="14"/>
      <c r="K6" s="13"/>
      <c r="L6" s="16">
        <f t="shared" ca="1" si="0"/>
        <v>41849.919999999998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41849.919999999998</v>
      </c>
      <c r="R6" s="16">
        <f t="shared" ca="1" si="2"/>
        <v>41849.919999999998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51149.14</v>
      </c>
      <c r="I7" s="14"/>
      <c r="J7" s="14"/>
      <c r="K7" s="13"/>
      <c r="L7" s="16">
        <f t="shared" ca="1" si="0"/>
        <v>51149.14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51149.14</v>
      </c>
      <c r="R7" s="16">
        <f t="shared" ca="1" si="2"/>
        <v>51149.14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29492.279960834323</v>
      </c>
      <c r="J8" s="14">
        <f ca="1">Q10/J18</f>
        <v>69295.640039165679</v>
      </c>
      <c r="K8" s="13"/>
      <c r="L8" s="16">
        <f t="shared" ca="1" si="0"/>
        <v>98787.92</v>
      </c>
      <c r="M8" s="16"/>
      <c r="N8" s="16">
        <f t="shared" ca="1" si="3"/>
        <v>0</v>
      </c>
      <c r="O8" s="11" cm="1">
        <f t="array" aca="1" ref="O8" ca="1">INDIRECT("'data'!$R$" &amp; $A$1)*parameters!$B$15</f>
        <v>343</v>
      </c>
      <c r="P8" s="13" cm="1">
        <f t="array" aca="1" ref="P8" ca="1">-INDIRECT("'data'!$S$" &amp; $A$1)*parameters!$B$15</f>
        <v>-6131.86</v>
      </c>
      <c r="Q8" s="16">
        <f ca="1">SUM(Q6:Q7)</f>
        <v>92999.06</v>
      </c>
      <c r="R8" s="16">
        <f t="shared" ca="1" si="2"/>
        <v>92999.06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33107.339999999997</v>
      </c>
      <c r="L9" s="16">
        <f t="shared" ca="1" si="0"/>
        <v>33107.339999999997</v>
      </c>
      <c r="M9" s="16"/>
      <c r="N9" s="16">
        <f t="shared" ca="1" si="3"/>
        <v>0</v>
      </c>
      <c r="O9" s="11" cm="1">
        <f t="array" aca="1" ref="O9" ca="1">INDIRECT("'data'!$U$" &amp; $A$1)*parameters!$B$15</f>
        <v>2102.1</v>
      </c>
      <c r="P9" s="13" cm="1">
        <f t="array" aca="1" ref="P9" ca="1">-INDIRECT("'data'!$V$" &amp; $A$1)*parameters!$B$15</f>
        <v>-7675.36</v>
      </c>
      <c r="Q9" s="16" cm="1">
        <f t="array" aca="1" ref="Q9" ca="1">INDIRECT("'data'!$T$" &amp; $A$1)*parameters!$B$15</f>
        <v>27534.079999999998</v>
      </c>
      <c r="R9" s="16">
        <f t="shared" ca="1" si="2"/>
        <v>27534.079999999994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69332.954964438119</v>
      </c>
      <c r="L10" s="16">
        <f t="shared" ca="1" si="0"/>
        <v>69332.954964438119</v>
      </c>
      <c r="M10" s="16"/>
      <c r="N10" s="16">
        <f t="shared" ca="1" si="3"/>
        <v>0</v>
      </c>
      <c r="O10" s="11" cm="1">
        <f t="array" aca="1" ref="O10" ca="1">INDIRECT("'data'!$X$" &amp; $A$1)*parameters!$B$15</f>
        <v>5298.86</v>
      </c>
      <c r="P10" s="13" cm="1">
        <f t="array" aca="1" ref="P10" ca="1">-INDIRECT("'data'!$Y$" &amp; $A$1)*parameters!$B$15</f>
        <v>-9937.2000000000007</v>
      </c>
      <c r="Q10" s="16" cm="1">
        <f t="array" aca="1" ref="Q10" ca="1">INDIRECT("'data'!$W$" &amp; $A$1)*parameters!$B$15</f>
        <v>64694.614964438122</v>
      </c>
      <c r="R10" s="16">
        <f t="shared" ca="1" si="2"/>
        <v>64694.614964438122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110712.78086941678</v>
      </c>
      <c r="N11" s="19"/>
      <c r="O11" s="21" cm="1">
        <f t="array" aca="1" ref="O11" ca="1">INDIRECT("'data'!$Z$" &amp; $A$1)*parameters!$B$15</f>
        <v>23269.119999999999</v>
      </c>
      <c r="P11" s="27" cm="1">
        <f t="array" aca="1" ref="P11" ca="1">-INDIRECT("'data'!$AA$" &amp; $A$1)*parameters!$B$15</f>
        <v>-43234.659999999996</v>
      </c>
      <c r="Q11" s="16">
        <f ca="1">K9*parameters!$B$10+K10*parameters!$B$11</f>
        <v>90747.240869416768</v>
      </c>
      <c r="R11" s="16">
        <f t="shared" ref="R11:R17" ca="1" si="4">SUM(L11:P11)</f>
        <v>90747.240869416768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-223.00611552782357</v>
      </c>
      <c r="D12" s="9">
        <f ca="1">-(D17-Q4)</f>
        <v>-1.2832041863741495</v>
      </c>
      <c r="E12" s="9">
        <f ca="1">-(E17-Q5)</f>
        <v>-7881.4452006530628</v>
      </c>
      <c r="F12" s="9">
        <f ca="1">-(F17-Q6)</f>
        <v>-2766.1994029850757</v>
      </c>
      <c r="G12" s="9">
        <f ca="1">-(G17-Q7)</f>
        <v>-2298.2372204806743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-13170.171143833009</v>
      </c>
      <c r="M12" s="17"/>
      <c r="N12" s="17"/>
      <c r="O12" s="10"/>
      <c r="P12" s="12"/>
      <c r="Q12" s="9">
        <f t="shared" ref="Q12:Q17" ca="1" si="6">SUM(L12:P12)</f>
        <v>-13170.171143833009</v>
      </c>
      <c r="R12" s="17">
        <f t="shared" ca="1" si="4"/>
        <v>-13170.171143833009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-1958.1999608343249</v>
      </c>
      <c r="J13" s="14">
        <f ca="1">-(J17-Q10)</f>
        <v>-4601.0250747275568</v>
      </c>
      <c r="K13" s="13">
        <f ca="1">-(K17-Q11)</f>
        <v>-11693.054095021347</v>
      </c>
      <c r="L13" s="14">
        <f t="shared" ca="1" si="5"/>
        <v>-18252.279130583229</v>
      </c>
      <c r="M13" s="16">
        <f ca="1">-E15</f>
        <v>-53397.222693535579</v>
      </c>
      <c r="N13" s="16"/>
      <c r="O13" s="11"/>
      <c r="P13" s="13"/>
      <c r="Q13" s="14">
        <f t="shared" ca="1" si="6"/>
        <v>-71649.501824118808</v>
      </c>
      <c r="R13" s="16">
        <f t="shared" ca="1" si="4"/>
        <v>-71649.501824118808</v>
      </c>
    </row>
    <row r="14" spans="1:20">
      <c r="A14" s="18" t="s">
        <v>78</v>
      </c>
      <c r="B14" s="11"/>
      <c r="C14" s="14"/>
      <c r="D14" s="14"/>
      <c r="E14" s="14">
        <f ca="1">-(I13+J13)-K13</f>
        <v>18252.279130583229</v>
      </c>
      <c r="F14" s="14"/>
      <c r="G14" s="14"/>
      <c r="H14" s="14"/>
      <c r="I14" s="14"/>
      <c r="J14" s="14"/>
      <c r="K14" s="13"/>
      <c r="L14" s="14">
        <f t="shared" ca="1" si="5"/>
        <v>18252.279130583229</v>
      </c>
      <c r="M14" s="16"/>
      <c r="N14" s="16"/>
      <c r="O14" s="11"/>
      <c r="P14" s="13"/>
      <c r="Q14" s="14">
        <f t="shared" ca="1" si="6"/>
        <v>18252.279130583229</v>
      </c>
      <c r="R14" s="16">
        <f t="shared" ca="1" si="4"/>
        <v>18252.279130583229</v>
      </c>
    </row>
    <row r="15" spans="1:20">
      <c r="A15" s="18" t="s">
        <v>79</v>
      </c>
      <c r="B15" s="11"/>
      <c r="C15" s="14"/>
      <c r="D15" s="14"/>
      <c r="E15" s="14">
        <f ca="1">E17-E14</f>
        <v>53397.222693535579</v>
      </c>
      <c r="F15" s="14"/>
      <c r="G15" s="14"/>
      <c r="H15" s="14"/>
      <c r="I15" s="14"/>
      <c r="J15" s="14"/>
      <c r="K15" s="13"/>
      <c r="L15" s="14">
        <f t="shared" ca="1" si="5"/>
        <v>53397.222693535579</v>
      </c>
      <c r="M15" s="16"/>
      <c r="N15" s="16"/>
      <c r="O15" s="11"/>
      <c r="P15" s="13"/>
      <c r="Q15" s="14">
        <f t="shared" ca="1" si="6"/>
        <v>53397.222693535579</v>
      </c>
      <c r="R15" s="16">
        <f t="shared" ca="1" si="4"/>
        <v>53397.222693535579</v>
      </c>
    </row>
    <row r="16" spans="1:20">
      <c r="A16" s="30" t="s">
        <v>89</v>
      </c>
      <c r="B16" s="21">
        <f ca="1">Q2</f>
        <v>34201.881000000001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34201.881000000001</v>
      </c>
      <c r="M16" s="19"/>
      <c r="N16" s="19"/>
      <c r="O16" s="21"/>
      <c r="P16" s="27"/>
      <c r="Q16" s="22">
        <f t="shared" ca="1" si="6"/>
        <v>34201.881000000001</v>
      </c>
      <c r="R16" s="19">
        <f t="shared" ca="1" si="4"/>
        <v>34201.881000000001</v>
      </c>
    </row>
    <row r="17" spans="1:18">
      <c r="A17" s="29" t="s">
        <v>88</v>
      </c>
      <c r="B17" s="9">
        <f ca="1">B16</f>
        <v>34201.881000000001</v>
      </c>
      <c r="C17" s="9">
        <f ca="1">SUM(C$2:C$11)</f>
        <v>35397.796115527824</v>
      </c>
      <c r="D17" s="9">
        <f ca="1">SUM(D$2:D$11)</f>
        <v>203.68320418637416</v>
      </c>
      <c r="E17" s="9">
        <f ca="1">$Q$5/parameters!$B$4</f>
        <v>71649.501824118808</v>
      </c>
      <c r="F17" s="9">
        <f t="shared" ref="F17:K17" ca="1" si="7">SUM(F$2:F$11)</f>
        <v>44616.119402985074</v>
      </c>
      <c r="G17" s="9">
        <f t="shared" ca="1" si="7"/>
        <v>53447.377220480674</v>
      </c>
      <c r="H17" s="9">
        <f t="shared" ca="1" si="7"/>
        <v>92999.06</v>
      </c>
      <c r="I17" s="9">
        <f t="shared" ca="1" si="7"/>
        <v>29492.279960834323</v>
      </c>
      <c r="J17" s="9">
        <f t="shared" ca="1" si="7"/>
        <v>69295.640039165679</v>
      </c>
      <c r="K17" s="9">
        <f t="shared" ca="1" si="7"/>
        <v>102440.29496443812</v>
      </c>
      <c r="L17" s="17">
        <f t="shared" ca="1" si="5"/>
        <v>533743.63373173692</v>
      </c>
      <c r="M17" s="17"/>
      <c r="N17" s="17"/>
      <c r="O17" s="9"/>
      <c r="P17" s="14"/>
      <c r="Q17" s="11">
        <f t="shared" ca="1" si="6"/>
        <v>533743.63373173692</v>
      </c>
      <c r="R17" s="17">
        <f t="shared" ca="1" si="4"/>
        <v>533743.63373173692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0.93360296445595903</v>
      </c>
      <c r="J18" s="39">
        <f ca="1">I18</f>
        <v>0.93360296445595903</v>
      </c>
      <c r="K18" s="40">
        <f ca="1">1-(-K13)/K17</f>
        <v>0.88585493531543846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sheetPr>
    <tabColor theme="2" tint="-9.9978637043366805E-2"/>
  </sheetPr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46037.4861628258</v>
      </c>
      <c r="D2" s="9">
        <f ca="1">Q4/parameters!$B$3</f>
        <v>3092.2813726476807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49129.767535473482</v>
      </c>
      <c r="M2" s="17"/>
      <c r="N2" s="17">
        <f ca="1">Q2-(L2+O2+P2)</f>
        <v>0</v>
      </c>
      <c r="O2" s="11" cm="1">
        <f t="array" aca="1" ref="O2" ca="1">INDIRECT("'data'!$F$" &amp; $A$1)</f>
        <v>11382.800000000001</v>
      </c>
      <c r="P2" s="13">
        <f ca="1">IF(-(L2-Q2+O2)&lt;0, -(L2-Q2+O2), 0)</f>
        <v>-4412.5675354734831</v>
      </c>
      <c r="Q2" s="17" cm="1">
        <f t="array" aca="1" ref="Q2" ca="1">INDIRECT("'data'!$D$" &amp; $A$1)</f>
        <v>56100</v>
      </c>
      <c r="R2" s="17">
        <f ca="1">SUM(L2:P2)</f>
        <v>56100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41058.13432835821</v>
      </c>
      <c r="G3" s="14">
        <f ca="1">Q3-O3-P3-F3</f>
        <v>12.510671641786757</v>
      </c>
      <c r="H3" s="14"/>
      <c r="I3" s="14"/>
      <c r="J3" s="14"/>
      <c r="K3" s="13"/>
      <c r="L3" s="16">
        <f t="shared" ca="1" si="0"/>
        <v>41070.644999999997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4676.8049999999994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45747.45</v>
      </c>
      <c r="R3" s="16">
        <f t="shared" ref="R3:R10" ca="1" si="2">SUM(L3:P3)</f>
        <v>45747.45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1894.2800000000002</v>
      </c>
      <c r="H4" s="14"/>
      <c r="I4" s="14"/>
      <c r="J4" s="14"/>
      <c r="K4" s="13"/>
      <c r="L4" s="16">
        <f t="shared" ca="1" si="0"/>
        <v>1894.2800000000002</v>
      </c>
      <c r="M4" s="16"/>
      <c r="N4" s="16">
        <f t="shared" ca="1" si="1"/>
        <v>0</v>
      </c>
      <c r="O4" s="11" cm="1">
        <f t="array" aca="1" ref="O4" ca="1">INDIRECT("'data'!$K$" &amp; $A$1)*parameters!$B$14</f>
        <v>1178.52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3072.8</v>
      </c>
      <c r="R4" s="16">
        <f t="shared" ca="1" si="2"/>
        <v>3072.8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Q6/parameters!$B$5*29%</f>
        <v>16770.223880597016</v>
      </c>
      <c r="G5" s="14">
        <f ca="1">Q7/parameters!$B$7-(G3+G4)</f>
        <v>9152.7704568848585</v>
      </c>
      <c r="H5" s="14"/>
      <c r="I5" s="14"/>
      <c r="J5" s="14"/>
      <c r="K5" s="13"/>
      <c r="L5" s="16">
        <f t="shared" ca="1" si="0"/>
        <v>25922.994337481876</v>
      </c>
      <c r="M5" s="16"/>
      <c r="N5" s="16"/>
      <c r="O5" s="11" cm="1">
        <f t="array" aca="1" ref="O5" ca="1">INDIRECT("'data'!$M$" &amp; $A$1)*parameters!$B$15</f>
        <v>12110.84</v>
      </c>
      <c r="P5" s="13" cm="1">
        <f t="array" aca="1" ref="P5" ca="1">-INDIRECT("'data'!$N$" &amp; $A$1)*parameters!$B$15</f>
        <v>-117.6</v>
      </c>
      <c r="Q5" s="16">
        <f ca="1">SUM(L5:P5)</f>
        <v>37916.234337481881</v>
      </c>
      <c r="R5" s="16">
        <f t="shared" ca="1" si="2"/>
        <v>37916.234337481881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54243</v>
      </c>
      <c r="I6" s="14"/>
      <c r="J6" s="14"/>
      <c r="K6" s="13"/>
      <c r="L6" s="16">
        <f t="shared" ca="1" si="0"/>
        <v>54243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54243</v>
      </c>
      <c r="R6" s="16">
        <f t="shared" ca="1" si="2"/>
        <v>54243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10584</v>
      </c>
      <c r="I7" s="14"/>
      <c r="J7" s="14"/>
      <c r="K7" s="13"/>
      <c r="L7" s="16">
        <f t="shared" ca="1" si="0"/>
        <v>10584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10584</v>
      </c>
      <c r="R7" s="16">
        <f t="shared" ca="1" si="2"/>
        <v>10584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22400</v>
      </c>
      <c r="J8" s="14">
        <f ca="1">Q10/J18</f>
        <v>33706.001422475107</v>
      </c>
      <c r="K8" s="13"/>
      <c r="L8" s="16">
        <f t="shared" ca="1" si="0"/>
        <v>56106.001422475107</v>
      </c>
      <c r="M8" s="16"/>
      <c r="N8" s="16">
        <f t="shared" ca="1" si="3"/>
        <v>-4963.7214224750933</v>
      </c>
      <c r="O8" s="11" cm="1">
        <f t="array" aca="1" ref="O8" ca="1">INDIRECT("'data'!$R$" &amp; $A$1)*parameters!$B$15</f>
        <v>13704.32</v>
      </c>
      <c r="P8" s="13" cm="1">
        <f t="array" aca="1" ref="P8" ca="1">-INDIRECT("'data'!$S$" &amp; $A$1)*parameters!$B$15</f>
        <v>-19.600000000000001</v>
      </c>
      <c r="Q8" s="16">
        <f ca="1">SUM(Q6:Q7)</f>
        <v>64827</v>
      </c>
      <c r="R8" s="16">
        <f t="shared" ca="1" si="2"/>
        <v>64827.000000000015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18984.559999999998</v>
      </c>
      <c r="L9" s="16">
        <f t="shared" ca="1" si="0"/>
        <v>18984.559999999998</v>
      </c>
      <c r="M9" s="16"/>
      <c r="N9" s="16">
        <f t="shared" ca="1" si="3"/>
        <v>0</v>
      </c>
      <c r="O9" s="11" cm="1">
        <f t="array" aca="1" ref="O9" ca="1">INDIRECT("'data'!$U$" &amp; $A$1)*parameters!$B$15</f>
        <v>4220.8599999999997</v>
      </c>
      <c r="P9" s="13" cm="1">
        <f t="array" aca="1" ref="P9" ca="1">-INDIRECT("'data'!$V$" &amp; $A$1)*parameters!$B$15</f>
        <v>-1253.42</v>
      </c>
      <c r="Q9" s="16" cm="1">
        <f t="array" aca="1" ref="Q9" ca="1">INDIRECT("'data'!$T$" &amp; $A$1)*parameters!$B$15</f>
        <v>21952</v>
      </c>
      <c r="R9" s="16">
        <f t="shared" ca="1" si="2"/>
        <v>21952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24446.101394025598</v>
      </c>
      <c r="L10" s="16">
        <f t="shared" ca="1" si="0"/>
        <v>24446.101394025598</v>
      </c>
      <c r="M10" s="16"/>
      <c r="N10" s="16">
        <f t="shared" ca="1" si="3"/>
        <v>0</v>
      </c>
      <c r="O10" s="11" cm="1">
        <f t="array" aca="1" ref="O10" ca="1">INDIRECT("'data'!$X$" &amp; $A$1)*parameters!$B$15</f>
        <v>10818.22</v>
      </c>
      <c r="P10" s="13" cm="1">
        <f t="array" aca="1" ref="P10" ca="1">-INDIRECT("'data'!$Y$" &amp; $A$1)*parameters!$B$15</f>
        <v>-2232.44</v>
      </c>
      <c r="Q10" s="16" cm="1">
        <f t="array" aca="1" ref="Q10" ca="1">INDIRECT("'data'!$W$" &amp; $A$1)*parameters!$B$15</f>
        <v>33031.8813940256</v>
      </c>
      <c r="R10" s="16">
        <f t="shared" ca="1" si="2"/>
        <v>33031.881394025593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41733.673598862013</v>
      </c>
      <c r="N11" s="19"/>
      <c r="O11" s="21" cm="1">
        <f t="array" aca="1" ref="O11" ca="1">INDIRECT("'data'!$Z$" &amp; $A$1)*parameters!$B$15</f>
        <v>2397.08</v>
      </c>
      <c r="P11" s="27" cm="1">
        <f t="array" aca="1" ref="P11" ca="1">-INDIRECT("'data'!$AA$" &amp; $A$1)*parameters!$B$15</f>
        <v>-5261.62</v>
      </c>
      <c r="Q11" s="16">
        <f ca="1">K9*parameters!$B$10+K10*parameters!$B$11</f>
        <v>38869.133598862012</v>
      </c>
      <c r="R11" s="16">
        <f t="shared" ref="R11:R17" ca="1" si="4">SUM(L11:P11)</f>
        <v>38869.133598862012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-290.03616282580333</v>
      </c>
      <c r="D12" s="9">
        <f ca="1">-(D17-Q4)</f>
        <v>-19.481372647680473</v>
      </c>
      <c r="E12" s="9">
        <f ca="1">-(E17-Q5)</f>
        <v>-4686.2761540707943</v>
      </c>
      <c r="F12" s="9">
        <f ca="1">-(F17-Q6)</f>
        <v>-3585.3582089552219</v>
      </c>
      <c r="G12" s="9">
        <f ca="1">-(G17-Q7)</f>
        <v>-475.56112852664592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-9056.7130270261459</v>
      </c>
      <c r="M12" s="17"/>
      <c r="N12" s="17"/>
      <c r="O12" s="10"/>
      <c r="P12" s="12"/>
      <c r="Q12" s="9">
        <f t="shared" ref="Q12:Q17" ca="1" si="6">SUM(L12:P12)</f>
        <v>-9056.7130270261459</v>
      </c>
      <c r="R12" s="17">
        <f t="shared" ca="1" si="4"/>
        <v>-9056.7130270261459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-448</v>
      </c>
      <c r="J13" s="14">
        <f ca="1">-(J17-Q10)</f>
        <v>-674.12002844950621</v>
      </c>
      <c r="K13" s="13">
        <f ca="1">-(K17-Q11)</f>
        <v>-4561.5277951635799</v>
      </c>
      <c r="L13" s="14">
        <f t="shared" ca="1" si="5"/>
        <v>-5683.6478236130861</v>
      </c>
      <c r="M13" s="16">
        <f ca="1">-E15</f>
        <v>-36918.862667939589</v>
      </c>
      <c r="N13" s="16"/>
      <c r="O13" s="11"/>
      <c r="P13" s="13"/>
      <c r="Q13" s="14">
        <f t="shared" ca="1" si="6"/>
        <v>-42602.510491552675</v>
      </c>
      <c r="R13" s="16">
        <f t="shared" ca="1" si="4"/>
        <v>-42602.510491552675</v>
      </c>
    </row>
    <row r="14" spans="1:20">
      <c r="A14" s="18" t="s">
        <v>78</v>
      </c>
      <c r="B14" s="11"/>
      <c r="C14" s="14"/>
      <c r="D14" s="14"/>
      <c r="E14" s="14">
        <f ca="1">-(I13+J13)-K13</f>
        <v>5683.6478236130861</v>
      </c>
      <c r="F14" s="14"/>
      <c r="G14" s="14"/>
      <c r="H14" s="14"/>
      <c r="I14" s="14"/>
      <c r="J14" s="14"/>
      <c r="K14" s="13"/>
      <c r="L14" s="14">
        <f t="shared" ca="1" si="5"/>
        <v>5683.6478236130861</v>
      </c>
      <c r="M14" s="16"/>
      <c r="N14" s="16"/>
      <c r="O14" s="11"/>
      <c r="P14" s="13"/>
      <c r="Q14" s="14">
        <f t="shared" ca="1" si="6"/>
        <v>5683.6478236130861</v>
      </c>
      <c r="R14" s="16">
        <f t="shared" ca="1" si="4"/>
        <v>5683.6478236130861</v>
      </c>
    </row>
    <row r="15" spans="1:20">
      <c r="A15" s="18" t="s">
        <v>79</v>
      </c>
      <c r="B15" s="11"/>
      <c r="C15" s="14"/>
      <c r="D15" s="14"/>
      <c r="E15" s="14">
        <f ca="1">E17-E14</f>
        <v>36918.862667939589</v>
      </c>
      <c r="F15" s="14"/>
      <c r="G15" s="14"/>
      <c r="H15" s="14"/>
      <c r="I15" s="14"/>
      <c r="J15" s="14"/>
      <c r="K15" s="13"/>
      <c r="L15" s="14">
        <f t="shared" ca="1" si="5"/>
        <v>36918.862667939589</v>
      </c>
      <c r="M15" s="16"/>
      <c r="N15" s="16"/>
      <c r="O15" s="11"/>
      <c r="P15" s="13"/>
      <c r="Q15" s="14">
        <f t="shared" ca="1" si="6"/>
        <v>36918.862667939589</v>
      </c>
      <c r="R15" s="16">
        <f t="shared" ca="1" si="4"/>
        <v>36918.862667939589</v>
      </c>
    </row>
    <row r="16" spans="1:20">
      <c r="A16" s="30" t="s">
        <v>89</v>
      </c>
      <c r="B16" s="21">
        <f ca="1">Q2</f>
        <v>56100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56100</v>
      </c>
      <c r="M16" s="19"/>
      <c r="N16" s="19"/>
      <c r="O16" s="21"/>
      <c r="P16" s="27"/>
      <c r="Q16" s="22">
        <f t="shared" ca="1" si="6"/>
        <v>56100</v>
      </c>
      <c r="R16" s="19">
        <f t="shared" ca="1" si="4"/>
        <v>56100</v>
      </c>
    </row>
    <row r="17" spans="1:18">
      <c r="A17" s="29" t="s">
        <v>88</v>
      </c>
      <c r="B17" s="9">
        <f ca="1">B16</f>
        <v>56100</v>
      </c>
      <c r="C17" s="9">
        <f ca="1">SUM(C$2:C$11)</f>
        <v>46037.4861628258</v>
      </c>
      <c r="D17" s="9">
        <f ca="1">SUM(D$2:D$11)</f>
        <v>3092.2813726476807</v>
      </c>
      <c r="E17" s="9">
        <f ca="1">$Q$5/parameters!$B$4</f>
        <v>42602.510491552675</v>
      </c>
      <c r="F17" s="9">
        <f t="shared" ref="F17:K17" ca="1" si="7">SUM(F$2:F$11)</f>
        <v>57828.358208955222</v>
      </c>
      <c r="G17" s="9">
        <f t="shared" ca="1" si="7"/>
        <v>11059.561128526646</v>
      </c>
      <c r="H17" s="9">
        <f t="shared" ca="1" si="7"/>
        <v>64827</v>
      </c>
      <c r="I17" s="9">
        <f t="shared" ca="1" si="7"/>
        <v>22400</v>
      </c>
      <c r="J17" s="9">
        <f t="shared" ca="1" si="7"/>
        <v>33706.001422475107</v>
      </c>
      <c r="K17" s="9">
        <f t="shared" ca="1" si="7"/>
        <v>43430.661394025592</v>
      </c>
      <c r="L17" s="17">
        <f t="shared" ca="1" si="5"/>
        <v>381083.8601810087</v>
      </c>
      <c r="M17" s="17"/>
      <c r="N17" s="17"/>
      <c r="O17" s="9"/>
      <c r="P17" s="14"/>
      <c r="Q17" s="11">
        <f t="shared" ca="1" si="6"/>
        <v>381083.8601810087</v>
      </c>
      <c r="R17" s="17">
        <f t="shared" ca="1" si="4"/>
        <v>381083.8601810087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0.89496987499731995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25970.619905404041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25970.619905404041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-25970.619905404041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22339.820895522389</v>
      </c>
      <c r="G3" s="14">
        <f ca="1">Q3-O3-P3-F3</f>
        <v>4892.2441044776097</v>
      </c>
      <c r="H3" s="14"/>
      <c r="I3" s="14"/>
      <c r="J3" s="14"/>
      <c r="K3" s="13"/>
      <c r="L3" s="16">
        <f t="shared" ca="1" si="0"/>
        <v>27232.064999999999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-1425.06</v>
      </c>
      <c r="Q3" s="16" cm="1">
        <f t="array" aca="1" ref="Q3" ca="1">INDIRECT("'data'!$G$" &amp; $A$1)*parameters!$B$13</f>
        <v>25807.004999999997</v>
      </c>
      <c r="R3" s="16">
        <f t="shared" ref="R3:R10" ca="1" si="2">SUM(L3:P3)</f>
        <v>25807.004999999997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674.36</v>
      </c>
      <c r="H4" s="14"/>
      <c r="I4" s="14"/>
      <c r="J4" s="14"/>
      <c r="K4" s="13"/>
      <c r="L4" s="16">
        <f t="shared" ca="1" si="0"/>
        <v>674.36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-674.36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5584.9552238805973</v>
      </c>
      <c r="G5" s="14">
        <f ca="1">Q7/parameters!$B$7-(G3+G4)</f>
        <v>16032.309166159797</v>
      </c>
      <c r="H5" s="14"/>
      <c r="I5" s="14"/>
      <c r="J5" s="14"/>
      <c r="K5" s="13"/>
      <c r="L5" s="16">
        <f t="shared" ca="1" si="0"/>
        <v>21617.264390040393</v>
      </c>
      <c r="M5" s="16"/>
      <c r="N5" s="16"/>
      <c r="O5" s="11" cm="1">
        <f t="array" aca="1" ref="O5" ca="1">INDIRECT("'data'!$M$" &amp; $A$1)*parameters!$B$15</f>
        <v>202.85999999999999</v>
      </c>
      <c r="P5" s="13" cm="1">
        <f t="array" aca="1" ref="P5" ca="1">-INDIRECT("'data'!$N$" &amp; $A$1)*parameters!$B$15</f>
        <v>-6676.74</v>
      </c>
      <c r="Q5" s="16">
        <f ca="1">SUM(L5:P5)</f>
        <v>15143.384390040394</v>
      </c>
      <c r="R5" s="16">
        <f t="shared" ca="1" si="2"/>
        <v>15143.384390040394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26193.439999999999</v>
      </c>
      <c r="I6" s="14"/>
      <c r="J6" s="14"/>
      <c r="K6" s="13"/>
      <c r="L6" s="16">
        <f t="shared" ca="1" si="0"/>
        <v>26193.439999999999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26193.439999999999</v>
      </c>
      <c r="R6" s="16">
        <f t="shared" ca="1" si="2"/>
        <v>26193.439999999999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20670.16</v>
      </c>
      <c r="I7" s="14"/>
      <c r="J7" s="14"/>
      <c r="K7" s="13"/>
      <c r="L7" s="16">
        <f t="shared" ca="1" si="0"/>
        <v>20670.16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20670.16</v>
      </c>
      <c r="R7" s="16">
        <f t="shared" ca="1" si="2"/>
        <v>20670.16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19956.571951851955</v>
      </c>
      <c r="J8" s="14">
        <f ca="1">Q10/J18</f>
        <v>31498.328048148047</v>
      </c>
      <c r="K8" s="13"/>
      <c r="L8" s="16">
        <f t="shared" ca="1" si="0"/>
        <v>51454.9</v>
      </c>
      <c r="M8" s="16"/>
      <c r="N8" s="16">
        <f t="shared" ca="1" si="3"/>
        <v>0</v>
      </c>
      <c r="O8" s="11" cm="1">
        <f t="array" aca="1" ref="O8" ca="1">INDIRECT("'data'!$R$" &amp; $A$1)*parameters!$B$15</f>
        <v>180.32</v>
      </c>
      <c r="P8" s="13" cm="1">
        <f t="array" aca="1" ref="P8" ca="1">-INDIRECT("'data'!$S$" &amp; $A$1)*parameters!$B$15</f>
        <v>-4771.62</v>
      </c>
      <c r="Q8" s="16">
        <f ca="1">SUM(Q6:Q7)</f>
        <v>46863.6</v>
      </c>
      <c r="R8" s="16">
        <f t="shared" ca="1" si="2"/>
        <v>46863.6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18823.84</v>
      </c>
      <c r="L9" s="16">
        <f t="shared" ca="1" si="0"/>
        <v>18823.84</v>
      </c>
      <c r="M9" s="16"/>
      <c r="N9" s="16">
        <f t="shared" ca="1" si="3"/>
        <v>0</v>
      </c>
      <c r="O9" s="11" cm="1">
        <f t="array" aca="1" ref="O9" ca="1">INDIRECT("'data'!$U$" &amp; $A$1)*parameters!$B$15</f>
        <v>2931.18</v>
      </c>
      <c r="P9" s="13" cm="1">
        <f t="array" aca="1" ref="P9" ca="1">-INDIRECT("'data'!$V$" &amp; $A$1)*parameters!$B$15</f>
        <v>-3313.38</v>
      </c>
      <c r="Q9" s="16" cm="1">
        <f t="array" aca="1" ref="Q9" ca="1">INDIRECT("'data'!$T$" &amp; $A$1)*parameters!$B$15</f>
        <v>18441.64</v>
      </c>
      <c r="R9" s="16">
        <f t="shared" ca="1" si="2"/>
        <v>18441.64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27444.184864864867</v>
      </c>
      <c r="L10" s="16">
        <f t="shared" ca="1" si="0"/>
        <v>27444.184864864867</v>
      </c>
      <c r="M10" s="16"/>
      <c r="N10" s="16">
        <f t="shared" ca="1" si="3"/>
        <v>0</v>
      </c>
      <c r="O10" s="11" cm="1">
        <f t="array" aca="1" ref="O10" ca="1">INDIRECT("'data'!$X$" &amp; $A$1)*parameters!$B$15</f>
        <v>11412.1</v>
      </c>
      <c r="P10" s="13" cm="1">
        <f t="array" aca="1" ref="P10" ca="1">-INDIRECT("'data'!$Y$" &amp; $A$1)*parameters!$B$15</f>
        <v>-9749.0399999999991</v>
      </c>
      <c r="Q10" s="16" cm="1">
        <f t="array" aca="1" ref="Q10" ca="1">INDIRECT("'data'!$W$" &amp; $A$1)*parameters!$B$15</f>
        <v>29107.244864864864</v>
      </c>
      <c r="R10" s="16">
        <f t="shared" ca="1" si="2"/>
        <v>29107.244864864864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29569.728583783784</v>
      </c>
      <c r="N11" s="19"/>
      <c r="O11" s="21" cm="1">
        <f t="array" aca="1" ref="O11" ca="1">INDIRECT("'data'!$Z$" &amp; $A$1)*parameters!$B$15</f>
        <v>14708.82</v>
      </c>
      <c r="P11" s="27" cm="1">
        <f t="array" aca="1" ref="P11" ca="1">-INDIRECT("'data'!$AA$" &amp; $A$1)*parameters!$B$15</f>
        <v>-2982.14</v>
      </c>
      <c r="Q11" s="16">
        <f ca="1">K9*parameters!$B$10+K10*parameters!$B$11</f>
        <v>41296.408583783785</v>
      </c>
      <c r="R11" s="16">
        <f t="shared" ref="R11:R17" ca="1" si="4">SUM(L11:P11)</f>
        <v>41296.408583783785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-163.61490540404338</v>
      </c>
      <c r="D12" s="9">
        <f ca="1">-(D17-Q4)</f>
        <v>0</v>
      </c>
      <c r="E12" s="9">
        <f ca="1">-(E17-Q5)</f>
        <v>-1871.6542504544286</v>
      </c>
      <c r="F12" s="9">
        <f ca="1">-(F17-Q6)</f>
        <v>-1731.3361194029894</v>
      </c>
      <c r="G12" s="9">
        <f ca="1">-(G17-Q7)</f>
        <v>-928.7532706374077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-4695.3585458988691</v>
      </c>
      <c r="M12" s="17"/>
      <c r="N12" s="17"/>
      <c r="O12" s="10"/>
      <c r="P12" s="12"/>
      <c r="Q12" s="9">
        <f t="shared" ref="Q12:Q17" ca="1" si="6">SUM(L12:P12)</f>
        <v>-4695.3585458988691</v>
      </c>
      <c r="R12" s="17">
        <f t="shared" ca="1" si="4"/>
        <v>-4695.3585458988691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-1514.9319518519551</v>
      </c>
      <c r="J13" s="14">
        <f ca="1">-(J17-Q10)</f>
        <v>-2391.0831832831827</v>
      </c>
      <c r="K13" s="13">
        <f ca="1">-(K17-Q11)</f>
        <v>-4971.6162810810856</v>
      </c>
      <c r="L13" s="14">
        <f t="shared" ca="1" si="5"/>
        <v>-8877.6314162162234</v>
      </c>
      <c r="M13" s="16">
        <f ca="1">-E15</f>
        <v>-8137.4072242785987</v>
      </c>
      <c r="N13" s="16"/>
      <c r="O13" s="11"/>
      <c r="P13" s="13"/>
      <c r="Q13" s="14">
        <f t="shared" ca="1" si="6"/>
        <v>-17015.038640494822</v>
      </c>
      <c r="R13" s="16">
        <f t="shared" ca="1" si="4"/>
        <v>-17015.038640494822</v>
      </c>
    </row>
    <row r="14" spans="1:20">
      <c r="A14" s="18" t="s">
        <v>78</v>
      </c>
      <c r="B14" s="11"/>
      <c r="C14" s="14"/>
      <c r="D14" s="14"/>
      <c r="E14" s="14">
        <f ca="1">-(I13+J13)-K13</f>
        <v>8877.6314162162234</v>
      </c>
      <c r="F14" s="14"/>
      <c r="G14" s="14"/>
      <c r="H14" s="14"/>
      <c r="I14" s="14"/>
      <c r="J14" s="14"/>
      <c r="K14" s="13"/>
      <c r="L14" s="14">
        <f t="shared" ca="1" si="5"/>
        <v>8877.6314162162234</v>
      </c>
      <c r="M14" s="16"/>
      <c r="N14" s="16"/>
      <c r="O14" s="11"/>
      <c r="P14" s="13"/>
      <c r="Q14" s="14">
        <f t="shared" ca="1" si="6"/>
        <v>8877.6314162162234</v>
      </c>
      <c r="R14" s="16">
        <f t="shared" ca="1" si="4"/>
        <v>8877.6314162162234</v>
      </c>
    </row>
    <row r="15" spans="1:20">
      <c r="A15" s="18" t="s">
        <v>79</v>
      </c>
      <c r="B15" s="11"/>
      <c r="C15" s="14"/>
      <c r="D15" s="14"/>
      <c r="E15" s="14">
        <f ca="1">E17-E14</f>
        <v>8137.4072242785987</v>
      </c>
      <c r="F15" s="14"/>
      <c r="G15" s="14"/>
      <c r="H15" s="14"/>
      <c r="I15" s="14"/>
      <c r="J15" s="14"/>
      <c r="K15" s="13"/>
      <c r="L15" s="14">
        <f t="shared" ca="1" si="5"/>
        <v>8137.4072242785987</v>
      </c>
      <c r="M15" s="16"/>
      <c r="N15" s="16"/>
      <c r="O15" s="11"/>
      <c r="P15" s="13"/>
      <c r="Q15" s="14">
        <f t="shared" ca="1" si="6"/>
        <v>8137.4072242785987</v>
      </c>
      <c r="R15" s="16">
        <f t="shared" ca="1" si="4"/>
        <v>8137.4072242785987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25970.619905404041</v>
      </c>
      <c r="D17" s="9">
        <f ca="1">SUM(D$2:D$11)</f>
        <v>0</v>
      </c>
      <c r="E17" s="9">
        <f ca="1">$Q$5/parameters!$B$4</f>
        <v>17015.038640494822</v>
      </c>
      <c r="F17" s="9">
        <f t="shared" ref="F17:K17" ca="1" si="7">SUM(F$2:F$11)</f>
        <v>27924.776119402988</v>
      </c>
      <c r="G17" s="9">
        <f t="shared" ca="1" si="7"/>
        <v>21598.913270637408</v>
      </c>
      <c r="H17" s="9">
        <f t="shared" ca="1" si="7"/>
        <v>46863.6</v>
      </c>
      <c r="I17" s="9">
        <f t="shared" ca="1" si="7"/>
        <v>19956.571951851955</v>
      </c>
      <c r="J17" s="9">
        <f t="shared" ca="1" si="7"/>
        <v>31498.328048148047</v>
      </c>
      <c r="K17" s="9">
        <f t="shared" ca="1" si="7"/>
        <v>46268.02486486487</v>
      </c>
      <c r="L17" s="17">
        <f t="shared" ca="1" si="5"/>
        <v>237095.87280080409</v>
      </c>
      <c r="M17" s="17"/>
      <c r="N17" s="17"/>
      <c r="O17" s="9"/>
      <c r="P17" s="14"/>
      <c r="Q17" s="11">
        <f t="shared" ca="1" si="6"/>
        <v>237095.87280080409</v>
      </c>
      <c r="R17" s="17">
        <f t="shared" ca="1" si="4"/>
        <v>237095.87280080409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0.93799999999999983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0.92408856814151541</v>
      </c>
      <c r="J18" s="39">
        <f ca="1">I18</f>
        <v>0.92408856814151541</v>
      </c>
      <c r="K18" s="40">
        <f ca="1">1-(-K13)/K17</f>
        <v>0.89254747105367693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27439.901378685718</v>
      </c>
      <c r="D2" s="9">
        <f ca="1">Q4/parameters!$B$3</f>
        <v>407.36640837274831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27847.267787058467</v>
      </c>
      <c r="M2" s="17"/>
      <c r="N2" s="16">
        <v>0</v>
      </c>
      <c r="O2" s="11" cm="1">
        <f t="array" aca="1" ref="O2" ca="1">INDIRECT("'data'!$F$" &amp; $A$1)</f>
        <v>4.55</v>
      </c>
      <c r="P2" s="13">
        <f ca="1">IF(-(L2-Q2+O2)&lt;0, -(L2-Q2+O2), 0)</f>
        <v>-27814.017787058467</v>
      </c>
      <c r="Q2" s="17" cm="1">
        <f t="array" aca="1" ref="Q2" ca="1">INDIRECT("'data'!$D$" &amp; $A$1)</f>
        <v>37.799999999999997</v>
      </c>
      <c r="R2" s="17">
        <f ca="1">SUM(L2:P2)</f>
        <v>37.799999999999272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25790.925373134331</v>
      </c>
      <c r="G3" s="14">
        <f ca="1">Q3-O3-P3-F3</f>
        <v>1700.0696268656684</v>
      </c>
      <c r="H3" s="14"/>
      <c r="I3" s="14"/>
      <c r="J3" s="14"/>
      <c r="K3" s="13"/>
      <c r="L3" s="16">
        <f t="shared" ca="1" si="0"/>
        <v>27490.994999999999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78.435000000000002</v>
      </c>
      <c r="P3" s="13" cm="1">
        <f t="array" aca="1" ref="P3" ca="1">-INDIRECT("'data'!$I$" &amp; $A$1)*parameters!$B$13</f>
        <v>-302.39999999999998</v>
      </c>
      <c r="Q3" s="16" cm="1">
        <f t="array" aca="1" ref="Q3" ca="1">INDIRECT("'data'!$G$" &amp; $A$1)*parameters!$B$13</f>
        <v>27267.03</v>
      </c>
      <c r="R3" s="16">
        <f t="shared" ref="R3:R10" ca="1" si="2">SUM(L3:P3)</f>
        <v>27267.03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354.20000000000005</v>
      </c>
      <c r="H4" s="14"/>
      <c r="I4" s="14"/>
      <c r="J4" s="14"/>
      <c r="K4" s="13"/>
      <c r="L4" s="16">
        <f t="shared" ca="1" si="0"/>
        <v>354.20000000000005</v>
      </c>
      <c r="M4" s="16"/>
      <c r="N4" s="16">
        <f t="shared" ca="1" si="1"/>
        <v>0</v>
      </c>
      <c r="O4" s="11" cm="1">
        <f t="array" aca="1" ref="O4" ca="1">INDIRECT("'data'!$K$" &amp; $A$1)*parameters!$B$14</f>
        <v>114.08</v>
      </c>
      <c r="P4" s="13" cm="1">
        <f t="array" aca="1" ref="P4" ca="1">-INDIRECT("'data'!$L$" &amp; $A$1)*parameters!$B$14</f>
        <v>-63.480000000000004</v>
      </c>
      <c r="Q4" s="16" cm="1">
        <f t="array" aca="1" ref="Q4" ca="1">INDIRECT("'data'!$J$" &amp; $A$1)*parameters!$B$14</f>
        <v>404.8</v>
      </c>
      <c r="R4" s="16">
        <f t="shared" ca="1" si="2"/>
        <v>404.8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6447.7313432835836</v>
      </c>
      <c r="G5" s="14">
        <f ca="1">Q7/parameters!$B$7-(G3+G4)</f>
        <v>11941.195367909673</v>
      </c>
      <c r="H5" s="14"/>
      <c r="I5" s="14"/>
      <c r="J5" s="14"/>
      <c r="K5" s="13"/>
      <c r="L5" s="16">
        <f t="shared" ca="1" si="0"/>
        <v>18388.926711193257</v>
      </c>
      <c r="M5" s="16"/>
      <c r="N5" s="16"/>
      <c r="O5" s="11" cm="1">
        <f t="array" aca="1" ref="O5" ca="1">INDIRECT("'data'!$M$" &amp; $A$1)*parameters!$B$15</f>
        <v>6554.24</v>
      </c>
      <c r="P5" s="13" cm="1">
        <f t="array" aca="1" ref="P5" ca="1">-INDIRECT("'data'!$N$" &amp; $A$1)*parameters!$B$15</f>
        <v>-4924.5</v>
      </c>
      <c r="Q5" s="16">
        <f ca="1">SUM(L5:P5)</f>
        <v>20018.666711193255</v>
      </c>
      <c r="R5" s="16">
        <f t="shared" ca="1" si="2"/>
        <v>20018.666711193255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30239.86</v>
      </c>
      <c r="I6" s="14"/>
      <c r="J6" s="14"/>
      <c r="K6" s="13"/>
      <c r="L6" s="16">
        <f t="shared" ca="1" si="0"/>
        <v>30239.86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30239.86</v>
      </c>
      <c r="R6" s="16">
        <f t="shared" ca="1" si="2"/>
        <v>30239.86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13393.66</v>
      </c>
      <c r="I7" s="14"/>
      <c r="J7" s="14"/>
      <c r="K7" s="13"/>
      <c r="L7" s="16">
        <f t="shared" ca="1" si="0"/>
        <v>13393.66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13393.66</v>
      </c>
      <c r="R7" s="16">
        <f t="shared" ca="1" si="2"/>
        <v>13393.66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16320.079433861281</v>
      </c>
      <c r="J8" s="14">
        <f ca="1">Q10/J18</f>
        <v>27686.820566138726</v>
      </c>
      <c r="K8" s="13"/>
      <c r="L8" s="16">
        <f t="shared" ca="1" si="0"/>
        <v>44006.900000000009</v>
      </c>
      <c r="M8" s="16"/>
      <c r="N8" s="16">
        <f t="shared" ca="1" si="3"/>
        <v>0</v>
      </c>
      <c r="O8" s="11" cm="1">
        <f t="array" aca="1" ref="O8" ca="1">INDIRECT("'data'!$R$" &amp; $A$1)*parameters!$B$15</f>
        <v>1911</v>
      </c>
      <c r="P8" s="13" cm="1">
        <f t="array" aca="1" ref="P8" ca="1">-INDIRECT("'data'!$S$" &amp; $A$1)*parameters!$B$15</f>
        <v>-2284.38</v>
      </c>
      <c r="Q8" s="16">
        <f ca="1">SUM(Q6:Q7)</f>
        <v>43633.520000000004</v>
      </c>
      <c r="R8" s="16">
        <f t="shared" ca="1" si="2"/>
        <v>43633.520000000011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12650.82</v>
      </c>
      <c r="L9" s="16">
        <f t="shared" ca="1" si="0"/>
        <v>12650.82</v>
      </c>
      <c r="M9" s="16"/>
      <c r="N9" s="16">
        <f t="shared" ca="1" si="3"/>
        <v>0</v>
      </c>
      <c r="O9" s="11" cm="1">
        <f t="array" aca="1" ref="O9" ca="1">INDIRECT("'data'!$U$" &amp; $A$1)*parameters!$B$15</f>
        <v>7203</v>
      </c>
      <c r="P9" s="13" cm="1">
        <f t="array" aca="1" ref="P9" ca="1">-INDIRECT("'data'!$V$" &amp; $A$1)*parameters!$B$15</f>
        <v>-5796.7</v>
      </c>
      <c r="Q9" s="16" cm="1">
        <f t="array" aca="1" ref="Q9" ca="1">INDIRECT("'data'!$T$" &amp; $A$1)*parameters!$B$15</f>
        <v>14057.119999999999</v>
      </c>
      <c r="R9" s="16">
        <f t="shared" ca="1" si="2"/>
        <v>14057.119999999999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21097.856813655766</v>
      </c>
      <c r="L10" s="16">
        <f t="shared" ca="1" si="0"/>
        <v>21097.856813655766</v>
      </c>
      <c r="M10" s="16"/>
      <c r="N10" s="16">
        <f t="shared" ca="1" si="3"/>
        <v>0</v>
      </c>
      <c r="O10" s="11" cm="1">
        <f t="array" aca="1" ref="O10" ca="1">INDIRECT("'data'!$X$" &amp; $A$1)*parameters!$B$15</f>
        <v>12793.9</v>
      </c>
      <c r="P10" s="13" cm="1">
        <f t="array" aca="1" ref="P10" ca="1">-INDIRECT("'data'!$Y$" &amp; $A$1)*parameters!$B$15</f>
        <v>-10044.02</v>
      </c>
      <c r="Q10" s="16" cm="1">
        <f t="array" aca="1" ref="Q10" ca="1">INDIRECT("'data'!$W$" &amp; $A$1)*parameters!$B$15</f>
        <v>23847.736813655763</v>
      </c>
      <c r="R10" s="16">
        <f t="shared" ca="1" si="2"/>
        <v>23847.736813655767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22174.367659743955</v>
      </c>
      <c r="N11" s="19"/>
      <c r="O11" s="21" cm="1">
        <f t="array" aca="1" ref="O11" ca="1">INDIRECT("'data'!$Z$" &amp; $A$1)*parameters!$B$15</f>
        <v>24232.46</v>
      </c>
      <c r="P11" s="27" cm="1">
        <f t="array" aca="1" ref="P11" ca="1">-INDIRECT("'data'!$AA$" &amp; $A$1)*parameters!$B$15</f>
        <v>-16370.9</v>
      </c>
      <c r="Q11" s="16">
        <f ca="1">K9*parameters!$B$10+K10*parameters!$B$11</f>
        <v>30035.927659743957</v>
      </c>
      <c r="R11" s="16">
        <f t="shared" ref="R11:R17" ca="1" si="4">SUM(L11:P11)</f>
        <v>30035.927659743953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-172.87137868571881</v>
      </c>
      <c r="D12" s="9">
        <f ca="1">-(D17-Q4)</f>
        <v>-2.5664083727482989</v>
      </c>
      <c r="E12" s="9">
        <f ca="1">-(E17-Q5)</f>
        <v>-2474.2172339677054</v>
      </c>
      <c r="F12" s="9">
        <f ca="1">-(F17-Q6)</f>
        <v>-1998.7967164179136</v>
      </c>
      <c r="G12" s="9">
        <f ca="1">-(G17-Q7)</f>
        <v>-601.80499477534249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-5250.2567322194282</v>
      </c>
      <c r="M12" s="17"/>
      <c r="N12" s="17"/>
      <c r="O12" s="10"/>
      <c r="P12" s="12"/>
      <c r="Q12" s="9">
        <f t="shared" ref="Q12:Q17" ca="1" si="6">SUM(L12:P12)</f>
        <v>-5250.2567322194282</v>
      </c>
      <c r="R12" s="17">
        <f t="shared" ca="1" si="4"/>
        <v>-5250.2567322194282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-2262.9594338612824</v>
      </c>
      <c r="J13" s="14">
        <f ca="1">-(J17-Q10)</f>
        <v>-3839.0837524829622</v>
      </c>
      <c r="K13" s="13">
        <f ca="1">-(K17-Q11)</f>
        <v>-3712.7491539118091</v>
      </c>
      <c r="L13" s="14">
        <f t="shared" ca="1" si="5"/>
        <v>-9814.7923402560536</v>
      </c>
      <c r="M13" s="16">
        <f ca="1">-E15</f>
        <v>-12678.091604904906</v>
      </c>
      <c r="N13" s="16"/>
      <c r="O13" s="11"/>
      <c r="P13" s="13"/>
      <c r="Q13" s="14">
        <f t="shared" ca="1" si="6"/>
        <v>-22492.88394516096</v>
      </c>
      <c r="R13" s="16">
        <f t="shared" ca="1" si="4"/>
        <v>-22492.88394516096</v>
      </c>
    </row>
    <row r="14" spans="1:20">
      <c r="A14" s="18" t="s">
        <v>78</v>
      </c>
      <c r="B14" s="11"/>
      <c r="C14" s="14"/>
      <c r="D14" s="14"/>
      <c r="E14" s="14">
        <f ca="1">-(I13+J13)-K13</f>
        <v>9814.7923402560536</v>
      </c>
      <c r="F14" s="14"/>
      <c r="G14" s="14"/>
      <c r="H14" s="14"/>
      <c r="I14" s="14"/>
      <c r="J14" s="14"/>
      <c r="K14" s="13"/>
      <c r="L14" s="14">
        <f t="shared" ca="1" si="5"/>
        <v>9814.7923402560536</v>
      </c>
      <c r="M14" s="16"/>
      <c r="N14" s="16"/>
      <c r="O14" s="11"/>
      <c r="P14" s="13"/>
      <c r="Q14" s="14">
        <f t="shared" ca="1" si="6"/>
        <v>9814.7923402560536</v>
      </c>
      <c r="R14" s="16">
        <f t="shared" ca="1" si="4"/>
        <v>9814.7923402560536</v>
      </c>
    </row>
    <row r="15" spans="1:20">
      <c r="A15" s="18" t="s">
        <v>79</v>
      </c>
      <c r="B15" s="11"/>
      <c r="C15" s="14"/>
      <c r="D15" s="14"/>
      <c r="E15" s="14">
        <f ca="1">E17-E14</f>
        <v>12678.091604904906</v>
      </c>
      <c r="F15" s="14"/>
      <c r="G15" s="14"/>
      <c r="H15" s="14"/>
      <c r="I15" s="14"/>
      <c r="J15" s="14"/>
      <c r="K15" s="13"/>
      <c r="L15" s="14">
        <f t="shared" ca="1" si="5"/>
        <v>12678.091604904906</v>
      </c>
      <c r="M15" s="16"/>
      <c r="N15" s="16"/>
      <c r="O15" s="11"/>
      <c r="P15" s="13"/>
      <c r="Q15" s="14">
        <f t="shared" ca="1" si="6"/>
        <v>12678.091604904906</v>
      </c>
      <c r="R15" s="16">
        <f t="shared" ca="1" si="4"/>
        <v>12678.091604904906</v>
      </c>
    </row>
    <row r="16" spans="1:20">
      <c r="A16" s="30" t="s">
        <v>89</v>
      </c>
      <c r="B16" s="21">
        <f ca="1">Q2</f>
        <v>37.799999999999997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37.799999999999997</v>
      </c>
      <c r="M16" s="19"/>
      <c r="N16" s="19"/>
      <c r="O16" s="21"/>
      <c r="P16" s="27"/>
      <c r="Q16" s="22">
        <f t="shared" ca="1" si="6"/>
        <v>37.799999999999997</v>
      </c>
      <c r="R16" s="19">
        <f t="shared" ca="1" si="4"/>
        <v>37.799999999999997</v>
      </c>
    </row>
    <row r="17" spans="1:18">
      <c r="A17" s="29" t="s">
        <v>88</v>
      </c>
      <c r="B17" s="9">
        <f ca="1">B16</f>
        <v>37.799999999999997</v>
      </c>
      <c r="C17" s="9">
        <f ca="1">SUM(C$2:C$11)</f>
        <v>27439.901378685718</v>
      </c>
      <c r="D17" s="9">
        <f ca="1">SUM(D$2:D$11)</f>
        <v>407.36640837274831</v>
      </c>
      <c r="E17" s="9">
        <f ca="1">$Q$5/parameters!$B$4</f>
        <v>22492.88394516096</v>
      </c>
      <c r="F17" s="9">
        <f t="shared" ref="F17:K17" ca="1" si="7">SUM(F$2:F$11)</f>
        <v>32238.656716417914</v>
      </c>
      <c r="G17" s="9">
        <f t="shared" ca="1" si="7"/>
        <v>13995.464994775342</v>
      </c>
      <c r="H17" s="9">
        <f t="shared" ca="1" si="7"/>
        <v>43633.520000000004</v>
      </c>
      <c r="I17" s="9">
        <f t="shared" ca="1" si="7"/>
        <v>16320.079433861281</v>
      </c>
      <c r="J17" s="9">
        <f t="shared" ca="1" si="7"/>
        <v>27686.820566138726</v>
      </c>
      <c r="K17" s="9">
        <f t="shared" ca="1" si="7"/>
        <v>33748.676813655766</v>
      </c>
      <c r="L17" s="17">
        <f t="shared" ca="1" si="5"/>
        <v>218001.17025706844</v>
      </c>
      <c r="M17" s="17"/>
      <c r="N17" s="17"/>
      <c r="O17" s="9"/>
      <c r="P17" s="14"/>
      <c r="Q17" s="11">
        <f t="shared" ca="1" si="6"/>
        <v>218001.17025706844</v>
      </c>
      <c r="R17" s="17">
        <f t="shared" ca="1" si="4"/>
        <v>218001.17025706844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0.86133894488491025</v>
      </c>
      <c r="J18" s="39">
        <f ca="1">I18</f>
        <v>0.86133894488491025</v>
      </c>
      <c r="K18" s="40">
        <f ca="1">1-(-K13)/K17</f>
        <v>0.88998830459600375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5306.4259889910636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5306.4259889910636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-3016.5216191900249</v>
      </c>
      <c r="Q2" s="17" cm="1">
        <f t="array" aca="1" ref="Q2" ca="1">INDIRECT("'data'!$D$" &amp; $A$1)</f>
        <v>2289.9043698010387</v>
      </c>
      <c r="R2" s="17">
        <f ca="1">SUM(L2:P2)</f>
        <v>2289.9043698010387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5112.7164179104484</v>
      </c>
      <c r="G3" s="14">
        <f ca="1">Q3-O3-P3-F3</f>
        <v>537.33408734997192</v>
      </c>
      <c r="H3" s="14"/>
      <c r="I3" s="14"/>
      <c r="J3" s="14"/>
      <c r="K3" s="13"/>
      <c r="L3" s="16">
        <f t="shared" ca="1" si="0"/>
        <v>5650.0505052604203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9.4499999999999993</v>
      </c>
      <c r="P3" s="13" cm="1">
        <f t="array" aca="1" ref="P3" ca="1">-INDIRECT("'data'!$I$" &amp; $A$1)*parameters!$B$13</f>
        <v>-386.505</v>
      </c>
      <c r="Q3" s="16" cm="1">
        <f t="array" aca="1" ref="Q3" ca="1">INDIRECT("'data'!$G$" &amp; $A$1)*parameters!$B$13</f>
        <v>5272.99550526042</v>
      </c>
      <c r="R3" s="16">
        <f t="shared" ref="R3:R10" ca="1" si="2">SUM(L3:P3)</f>
        <v>5272.99550526042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63.480000000000004</v>
      </c>
      <c r="H4" s="14"/>
      <c r="I4" s="14"/>
      <c r="J4" s="14"/>
      <c r="K4" s="13"/>
      <c r="L4" s="16">
        <f t="shared" ca="1" si="0"/>
        <v>63.480000000000004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-63.480000000000004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1278.1791044776121</v>
      </c>
      <c r="G5" s="14">
        <f ca="1">Q7/parameters!$B$7-(G3+G4)</f>
        <v>14599.938263747206</v>
      </c>
      <c r="H5" s="14"/>
      <c r="I5" s="14"/>
      <c r="J5" s="14"/>
      <c r="K5" s="13"/>
      <c r="L5" s="16">
        <f t="shared" ca="1" si="0"/>
        <v>15878.117368224819</v>
      </c>
      <c r="M5" s="16"/>
      <c r="N5" s="16"/>
      <c r="O5" s="11" cm="1">
        <f t="array" aca="1" ref="O5" ca="1">INDIRECT("'data'!$M$" &amp; $A$1)*parameters!$B$15</f>
        <v>65.66</v>
      </c>
      <c r="P5" s="13" cm="1">
        <f t="array" aca="1" ref="P5" ca="1">-INDIRECT("'data'!$N$" &amp; $A$1)*parameters!$B$15</f>
        <v>-10023.44</v>
      </c>
      <c r="Q5" s="16">
        <f ca="1">SUM(L5:P5)</f>
        <v>5920.3373682248184</v>
      </c>
      <c r="R5" s="16">
        <f t="shared" ca="1" si="2"/>
        <v>5920.3373682248184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5994.66</v>
      </c>
      <c r="I6" s="14"/>
      <c r="J6" s="14"/>
      <c r="K6" s="13"/>
      <c r="L6" s="16">
        <f t="shared" ca="1" si="0"/>
        <v>5994.66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5994.66</v>
      </c>
      <c r="R6" s="16">
        <f t="shared" ca="1" si="2"/>
        <v>5994.66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14547.119999999999</v>
      </c>
      <c r="I7" s="14"/>
      <c r="J7" s="14"/>
      <c r="K7" s="13"/>
      <c r="L7" s="16">
        <f t="shared" ca="1" si="0"/>
        <v>14547.119999999999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14547.119999999999</v>
      </c>
      <c r="R7" s="16">
        <f t="shared" ca="1" si="2"/>
        <v>14547.119999999999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12060.197566092418</v>
      </c>
      <c r="J8" s="14">
        <f ca="1">Q10/J18</f>
        <v>8174.8424339075837</v>
      </c>
      <c r="K8" s="13"/>
      <c r="L8" s="16">
        <f t="shared" ca="1" si="0"/>
        <v>20235.04</v>
      </c>
      <c r="M8" s="16"/>
      <c r="N8" s="16">
        <f t="shared" ca="1" si="3"/>
        <v>0</v>
      </c>
      <c r="O8" s="11" cm="1">
        <f t="array" aca="1" ref="O8" ca="1">INDIRECT("'data'!$R$" &amp; $A$1)*parameters!$B$15</f>
        <v>2164.8200000000002</v>
      </c>
      <c r="P8" s="13" cm="1">
        <f t="array" aca="1" ref="P8" ca="1">-INDIRECT("'data'!$S$" &amp; $A$1)*parameters!$B$15</f>
        <v>-1858.08</v>
      </c>
      <c r="Q8" s="16">
        <f ca="1">SUM(Q6:Q7)</f>
        <v>20541.78</v>
      </c>
      <c r="R8" s="16">
        <f t="shared" ca="1" si="2"/>
        <v>20541.78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4656.96</v>
      </c>
      <c r="L9" s="16">
        <f t="shared" ca="1" si="0"/>
        <v>4656.96</v>
      </c>
      <c r="M9" s="16"/>
      <c r="N9" s="16">
        <f t="shared" ca="1" si="3"/>
        <v>0</v>
      </c>
      <c r="O9" s="11" cm="1">
        <f t="array" aca="1" ref="O9" ca="1">INDIRECT("'data'!$U$" &amp; $A$1)*parameters!$B$15</f>
        <v>7511.7</v>
      </c>
      <c r="P9" s="13" cm="1">
        <f t="array" aca="1" ref="P9" ca="1">-INDIRECT("'data'!$V$" &amp; $A$1)*parameters!$B$15</f>
        <v>-898.66</v>
      </c>
      <c r="Q9" s="16" cm="1">
        <f t="array" aca="1" ref="Q9" ca="1">INDIRECT("'data'!$T$" &amp; $A$1)*parameters!$B$15</f>
        <v>11270</v>
      </c>
      <c r="R9" s="16">
        <f t="shared" ca="1" si="2"/>
        <v>11270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13119.377660012957</v>
      </c>
      <c r="L10" s="16">
        <f t="shared" ca="1" si="0"/>
        <v>13119.377660012957</v>
      </c>
      <c r="M10" s="16"/>
      <c r="N10" s="16">
        <f t="shared" ca="1" si="3"/>
        <v>0</v>
      </c>
      <c r="O10" s="11" cm="1">
        <f t="array" aca="1" ref="O10" ca="1">INDIRECT("'data'!$X$" &amp; $A$1)*parameters!$B$15</f>
        <v>1161.3</v>
      </c>
      <c r="P10" s="13" cm="1">
        <f t="array" aca="1" ref="P10" ca="1">-INDIRECT("'data'!$Y$" &amp; $A$1)*parameters!$B$15</f>
        <v>-6641.46</v>
      </c>
      <c r="Q10" s="16" cm="1">
        <f t="array" aca="1" ref="Q10" ca="1">INDIRECT("'data'!$W$" &amp; $A$1)*parameters!$B$15</f>
        <v>7639.217660012956</v>
      </c>
      <c r="R10" s="16">
        <f t="shared" ca="1" si="2"/>
        <v>7639.217660012956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14714.50718761114</v>
      </c>
      <c r="N11" s="19"/>
      <c r="O11" s="21" cm="1">
        <f t="array" aca="1" ref="O11" ca="1">INDIRECT("'data'!$Z$" &amp; $A$1)*parameters!$B$15</f>
        <v>3528.98</v>
      </c>
      <c r="P11" s="27" cm="1">
        <f t="array" aca="1" ref="P11" ca="1">-INDIRECT("'data'!$AA$" &amp; $A$1)*parameters!$B$15</f>
        <v>-2583.2799999999997</v>
      </c>
      <c r="Q11" s="16">
        <f ca="1">K9*parameters!$B$10+K10*parameters!$B$11</f>
        <v>15660.20718761114</v>
      </c>
      <c r="R11" s="16">
        <f t="shared" ref="R11:R17" ca="1" si="4">SUM(L11:P11)</f>
        <v>15660.20718761114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-33.430483730643573</v>
      </c>
      <c r="D12" s="9">
        <f ca="1">-(D17-Q4)</f>
        <v>0</v>
      </c>
      <c r="E12" s="9">
        <f ca="1">-(E17-Q5)</f>
        <v>-731.72709045475312</v>
      </c>
      <c r="F12" s="9">
        <f ca="1">-(F17-Q6)</f>
        <v>-396.23552238806042</v>
      </c>
      <c r="G12" s="9">
        <f ca="1">-(G17-Q7)</f>
        <v>-653.63235109717971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-1815.0254476706368</v>
      </c>
      <c r="M12" s="17"/>
      <c r="N12" s="17"/>
      <c r="O12" s="10"/>
      <c r="P12" s="12"/>
      <c r="Q12" s="9">
        <f t="shared" ref="Q12:Q17" ca="1" si="6">SUM(L12:P12)</f>
        <v>-1815.0254476706368</v>
      </c>
      <c r="R12" s="17">
        <f t="shared" ca="1" si="4"/>
        <v>-1815.0254476706368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-790.19756609241813</v>
      </c>
      <c r="J13" s="14">
        <f ca="1">-(J17-Q10)</f>
        <v>-535.62477389462765</v>
      </c>
      <c r="K13" s="13">
        <f ca="1">-(K17-Q11)</f>
        <v>-2116.1304724018155</v>
      </c>
      <c r="L13" s="14">
        <f t="shared" ca="1" si="5"/>
        <v>-3441.9528123888613</v>
      </c>
      <c r="M13" s="16">
        <f ca="1">-E15</f>
        <v>-3210.1116462907103</v>
      </c>
      <c r="N13" s="16"/>
      <c r="O13" s="11"/>
      <c r="P13" s="13"/>
      <c r="Q13" s="14">
        <f t="shared" ca="1" si="6"/>
        <v>-6652.0644586795715</v>
      </c>
      <c r="R13" s="16">
        <f t="shared" ca="1" si="4"/>
        <v>-6652.0644586795715</v>
      </c>
    </row>
    <row r="14" spans="1:20">
      <c r="A14" s="18" t="s">
        <v>78</v>
      </c>
      <c r="B14" s="11"/>
      <c r="C14" s="14"/>
      <c r="D14" s="14"/>
      <c r="E14" s="14">
        <f ca="1">-(I13+J13)-K13</f>
        <v>3441.9528123888613</v>
      </c>
      <c r="F14" s="14"/>
      <c r="G14" s="14"/>
      <c r="H14" s="14"/>
      <c r="I14" s="14"/>
      <c r="J14" s="14"/>
      <c r="K14" s="13"/>
      <c r="L14" s="14">
        <f t="shared" ca="1" si="5"/>
        <v>3441.9528123888613</v>
      </c>
      <c r="M14" s="16"/>
      <c r="N14" s="16"/>
      <c r="O14" s="11"/>
      <c r="P14" s="13"/>
      <c r="Q14" s="14">
        <f t="shared" ca="1" si="6"/>
        <v>3441.9528123888613</v>
      </c>
      <c r="R14" s="16">
        <f t="shared" ca="1" si="4"/>
        <v>3441.9528123888613</v>
      </c>
    </row>
    <row r="15" spans="1:20">
      <c r="A15" s="18" t="s">
        <v>79</v>
      </c>
      <c r="B15" s="11"/>
      <c r="C15" s="14"/>
      <c r="D15" s="14"/>
      <c r="E15" s="14">
        <f ca="1">E17-E14</f>
        <v>3210.1116462907103</v>
      </c>
      <c r="F15" s="14"/>
      <c r="G15" s="14"/>
      <c r="H15" s="14"/>
      <c r="I15" s="14"/>
      <c r="J15" s="14"/>
      <c r="K15" s="13"/>
      <c r="L15" s="14">
        <f t="shared" ca="1" si="5"/>
        <v>3210.1116462907103</v>
      </c>
      <c r="M15" s="16"/>
      <c r="N15" s="16"/>
      <c r="O15" s="11"/>
      <c r="P15" s="13"/>
      <c r="Q15" s="14">
        <f t="shared" ca="1" si="6"/>
        <v>3210.1116462907103</v>
      </c>
      <c r="R15" s="16">
        <f t="shared" ca="1" si="4"/>
        <v>3210.1116462907103</v>
      </c>
    </row>
    <row r="16" spans="1:20">
      <c r="A16" s="30" t="s">
        <v>89</v>
      </c>
      <c r="B16" s="21">
        <f ca="1">Q2</f>
        <v>2289.9043698010387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2289.9043698010387</v>
      </c>
      <c r="M16" s="19"/>
      <c r="N16" s="19"/>
      <c r="O16" s="21"/>
      <c r="P16" s="27"/>
      <c r="Q16" s="22">
        <f t="shared" ca="1" si="6"/>
        <v>2289.9043698010387</v>
      </c>
      <c r="R16" s="19">
        <f t="shared" ca="1" si="4"/>
        <v>2289.9043698010387</v>
      </c>
    </row>
    <row r="17" spans="1:18">
      <c r="A17" s="29" t="s">
        <v>88</v>
      </c>
      <c r="B17" s="9">
        <f ca="1">B16</f>
        <v>2289.9043698010387</v>
      </c>
      <c r="C17" s="9">
        <f ca="1">SUM(C$2:C$11)</f>
        <v>5306.4259889910636</v>
      </c>
      <c r="D17" s="9">
        <f ca="1">SUM(D$2:D$11)</f>
        <v>0</v>
      </c>
      <c r="E17" s="9">
        <f ca="1">$Q$5/parameters!$B$4</f>
        <v>6652.0644586795715</v>
      </c>
      <c r="F17" s="9">
        <f t="shared" ref="F17:K17" ca="1" si="7">SUM(F$2:F$11)</f>
        <v>6390.8955223880603</v>
      </c>
      <c r="G17" s="9">
        <f t="shared" ca="1" si="7"/>
        <v>15200.752351097179</v>
      </c>
      <c r="H17" s="9">
        <f t="shared" ca="1" si="7"/>
        <v>20541.78</v>
      </c>
      <c r="I17" s="9">
        <f t="shared" ca="1" si="7"/>
        <v>12060.197566092418</v>
      </c>
      <c r="J17" s="9">
        <f t="shared" ca="1" si="7"/>
        <v>8174.8424339075837</v>
      </c>
      <c r="K17" s="9">
        <f t="shared" ca="1" si="7"/>
        <v>17776.337660012956</v>
      </c>
      <c r="L17" s="17">
        <f t="shared" ca="1" si="5"/>
        <v>94393.20035096987</v>
      </c>
      <c r="M17" s="17"/>
      <c r="N17" s="17"/>
      <c r="O17" s="9"/>
      <c r="P17" s="14"/>
      <c r="Q17" s="11">
        <f t="shared" ca="1" si="6"/>
        <v>94393.20035096987</v>
      </c>
      <c r="R17" s="17">
        <f t="shared" ca="1" si="4"/>
        <v>94393.20035096987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0.93447888711922267</v>
      </c>
      <c r="J18" s="39">
        <f ca="1">I18</f>
        <v>0.93447888711922267</v>
      </c>
      <c r="K18" s="40">
        <f ca="1">1-(-K13)/K17</f>
        <v>0.88095801773826832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8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32223.387340243531</v>
      </c>
      <c r="D2" s="9">
        <f ca="1">Q4/parameters!$B$3</f>
        <v>380.51725872999901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32603.904598973531</v>
      </c>
      <c r="M2" s="17"/>
      <c r="N2" s="17">
        <f ca="1">Q2-(L2+O2+P2)</f>
        <v>7949.3454010264832</v>
      </c>
      <c r="O2" s="11" cm="1">
        <f t="array" aca="1" ref="O2" ca="1">INDIRECT("'data'!$F$" &amp; $A$1)</f>
        <v>146337.75</v>
      </c>
      <c r="P2" s="13">
        <f ca="1">IF(-(L2-Q2+O2)&lt;0, -(L2-Q2+O2), 0)</f>
        <v>0</v>
      </c>
      <c r="Q2" s="17" cm="1">
        <f t="array" aca="1" ref="Q2" ca="1">INDIRECT("'data'!$D$" &amp; $A$1)</f>
        <v>186891</v>
      </c>
      <c r="R2" s="17">
        <f ca="1">SUM(L2:P2)</f>
        <v>186891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20118.208955223883</v>
      </c>
      <c r="G3" s="14">
        <f ca="1">Q3-O3-P3-F3</f>
        <v>5205.9010447761138</v>
      </c>
      <c r="H3" s="14"/>
      <c r="I3" s="14"/>
      <c r="J3" s="14"/>
      <c r="K3" s="13"/>
      <c r="L3" s="16">
        <f t="shared" ca="1" si="0"/>
        <v>25324.109999999997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6696.2699999999995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32020.379999999997</v>
      </c>
      <c r="R3" s="16">
        <f t="shared" ref="R3:R10" ca="1" si="2">SUM(L3:P3)</f>
        <v>32020.379999999997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378.12</v>
      </c>
      <c r="H4" s="14"/>
      <c r="I4" s="14"/>
      <c r="J4" s="14"/>
      <c r="K4" s="13"/>
      <c r="L4" s="16">
        <f t="shared" ca="1" si="0"/>
        <v>378.12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378.12</v>
      </c>
      <c r="R4" s="16">
        <f t="shared" ca="1" si="2"/>
        <v>378.12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Q6/parameters!$B$5*20%</f>
        <v>5029.5522388059708</v>
      </c>
      <c r="G5" s="14">
        <f ca="1">Q7/parameters!$B$7-(G3+G4)</f>
        <v>1542.2276490587874</v>
      </c>
      <c r="H5" s="14"/>
      <c r="I5" s="14"/>
      <c r="J5" s="14"/>
      <c r="K5" s="13"/>
      <c r="L5" s="16">
        <f t="shared" ca="1" si="0"/>
        <v>6571.7798878647582</v>
      </c>
      <c r="M5" s="16"/>
      <c r="N5" s="16"/>
      <c r="O5" s="11" cm="1">
        <f t="array" aca="1" ref="O5" ca="1">INDIRECT("'data'!$M$" &amp; $A$1)*parameters!$B$15</f>
        <v>11.76</v>
      </c>
      <c r="P5" s="13" cm="1">
        <f t="array" aca="1" ref="P5" ca="1">-INDIRECT("'data'!$N$" &amp; $A$1)*parameters!$B$15</f>
        <v>-91.14</v>
      </c>
      <c r="Q5" s="16">
        <f ca="1">SUM(L5:P5)</f>
        <v>6492.3998878647581</v>
      </c>
      <c r="R5" s="16">
        <f t="shared" ca="1" si="2"/>
        <v>6492.3998878647581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23588.6</v>
      </c>
      <c r="I6" s="14"/>
      <c r="J6" s="14"/>
      <c r="K6" s="13"/>
      <c r="L6" s="16">
        <f t="shared" ca="1" si="0"/>
        <v>23588.6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23588.6</v>
      </c>
      <c r="R6" s="16">
        <f t="shared" ca="1" si="2"/>
        <v>23588.6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6819.82</v>
      </c>
      <c r="I7" s="14"/>
      <c r="J7" s="14"/>
      <c r="K7" s="13"/>
      <c r="L7" s="16">
        <f t="shared" ca="1" si="0"/>
        <v>6819.82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6819.82</v>
      </c>
      <c r="R7" s="16">
        <f t="shared" ca="1" si="2"/>
        <v>6819.82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8723.8921107501956</v>
      </c>
      <c r="J8" s="14">
        <f ca="1">Q10/J18</f>
        <v>15869.207889249805</v>
      </c>
      <c r="K8" s="13"/>
      <c r="L8" s="16">
        <f t="shared" ca="1" si="0"/>
        <v>24593.1</v>
      </c>
      <c r="M8" s="16"/>
      <c r="N8" s="16">
        <f t="shared" ca="1" si="3"/>
        <v>0</v>
      </c>
      <c r="O8" s="11" cm="1">
        <f t="array" aca="1" ref="O8" ca="1">INDIRECT("'data'!$R$" &amp; $A$1)*parameters!$B$15</f>
        <v>5837.86</v>
      </c>
      <c r="P8" s="13" cm="1">
        <f t="array" aca="1" ref="P8" ca="1">-INDIRECT("'data'!$S$" &amp; $A$1)*parameters!$B$15</f>
        <v>-22.54</v>
      </c>
      <c r="Q8" s="16">
        <f ca="1">SUM(Q6:Q7)</f>
        <v>30408.42</v>
      </c>
      <c r="R8" s="16">
        <f t="shared" ca="1" si="2"/>
        <v>30408.42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5142.0600000000004</v>
      </c>
      <c r="L9" s="16">
        <f t="shared" ca="1" si="0"/>
        <v>5142.0600000000004</v>
      </c>
      <c r="M9" s="16"/>
      <c r="N9" s="16">
        <f t="shared" ca="1" si="3"/>
        <v>0</v>
      </c>
      <c r="O9" s="11" cm="1">
        <f t="array" aca="1" ref="O9" ca="1">INDIRECT("'data'!$U$" &amp; $A$1)*parameters!$B$15</f>
        <v>2558.7799999999997</v>
      </c>
      <c r="P9" s="13" cm="1">
        <f t="array" aca="1" ref="P9" ca="1">-INDIRECT("'data'!$V$" &amp; $A$1)*parameters!$B$15</f>
        <v>-301.83999999999997</v>
      </c>
      <c r="Q9" s="16" cm="1">
        <f t="array" aca="1" ref="Q9" ca="1">INDIRECT("'data'!$T$" &amp; $A$1)*parameters!$B$15</f>
        <v>7399</v>
      </c>
      <c r="R9" s="16">
        <f t="shared" ca="1" si="2"/>
        <v>7399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10304.541081081083</v>
      </c>
      <c r="L10" s="16">
        <f t="shared" ca="1" si="0"/>
        <v>10304.541081081083</v>
      </c>
      <c r="M10" s="16"/>
      <c r="N10" s="16">
        <f t="shared" ca="1" si="3"/>
        <v>0</v>
      </c>
      <c r="O10" s="11" cm="1">
        <f t="array" aca="1" ref="O10" ca="1">INDIRECT("'data'!$X$" &amp; $A$1)*parameters!$B$15</f>
        <v>3483.9</v>
      </c>
      <c r="P10" s="13" cm="1">
        <f t="array" aca="1" ref="P10" ca="1">-INDIRECT("'data'!$Y$" &amp; $A$1)*parameters!$B$15</f>
        <v>-329.28</v>
      </c>
      <c r="Q10" s="16" cm="1">
        <f t="array" aca="1" ref="Q10" ca="1">INDIRECT("'data'!$W$" &amp; $A$1)*parameters!$B$15</f>
        <v>13459.161081081082</v>
      </c>
      <c r="R10" s="16">
        <f t="shared" ca="1" si="2"/>
        <v>13459.161081081082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11695.261729729729</v>
      </c>
      <c r="N11" s="19"/>
      <c r="O11" s="21" cm="1">
        <f t="array" aca="1" ref="O11" ca="1">INDIRECT("'data'!$Z$" &amp; $A$1)*parameters!$B$15</f>
        <v>3386.88</v>
      </c>
      <c r="P11" s="27" cm="1">
        <f t="array" aca="1" ref="P11" ca="1">-INDIRECT("'data'!$AA$" &amp; $A$1)*parameters!$B$15</f>
        <v>-1386.7</v>
      </c>
      <c r="Q11" s="16">
        <f ca="1">K9*parameters!$B$10+K10*parameters!$B$11</f>
        <v>13695.44172972973</v>
      </c>
      <c r="R11" s="16">
        <f t="shared" ref="R11:R17" ca="1" si="4">SUM(L11:P11)</f>
        <v>13695.44172972973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-203.00734024353369</v>
      </c>
      <c r="D12" s="9">
        <f ca="1">-(D17-Q4)</f>
        <v>-2.3972587299990096</v>
      </c>
      <c r="E12" s="9">
        <f ca="1">-(E17-Q5)</f>
        <v>-802.43144681474496</v>
      </c>
      <c r="F12" s="9">
        <f ca="1">-(F17-Q6)</f>
        <v>-1559.1611940298535</v>
      </c>
      <c r="G12" s="9">
        <f ca="1">-(G17-Q7)</f>
        <v>-306.42869383490142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-2873.4259336530326</v>
      </c>
      <c r="M12" s="17"/>
      <c r="N12" s="17"/>
      <c r="O12" s="10"/>
      <c r="P12" s="12"/>
      <c r="Q12" s="9">
        <f t="shared" ref="Q12:Q17" ca="1" si="6">SUM(L12:P12)</f>
        <v>-2873.4259336530326</v>
      </c>
      <c r="R12" s="17">
        <f t="shared" ca="1" si="4"/>
        <v>-2873.4259336530326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-1324.8921107501956</v>
      </c>
      <c r="J13" s="14">
        <f ca="1">-(J17-Q10)</f>
        <v>-2410.0468081687231</v>
      </c>
      <c r="K13" s="13">
        <f ca="1">-(K17-Q11)</f>
        <v>-1751.1593513513544</v>
      </c>
      <c r="L13" s="14">
        <f t="shared" ca="1" si="5"/>
        <v>-5486.0982702702731</v>
      </c>
      <c r="M13" s="16">
        <f ca="1">-E15</f>
        <v>-1808.7330644092299</v>
      </c>
      <c r="N13" s="16"/>
      <c r="O13" s="11"/>
      <c r="P13" s="13"/>
      <c r="Q13" s="14">
        <f t="shared" ca="1" si="6"/>
        <v>-7294.831334679503</v>
      </c>
      <c r="R13" s="16">
        <f t="shared" ca="1" si="4"/>
        <v>-7294.831334679503</v>
      </c>
    </row>
    <row r="14" spans="1:19">
      <c r="A14" s="18" t="s">
        <v>78</v>
      </c>
      <c r="B14" s="11"/>
      <c r="C14" s="14"/>
      <c r="D14" s="14"/>
      <c r="E14" s="14">
        <f ca="1">-(I13+J13)-K13</f>
        <v>5486.0982702702731</v>
      </c>
      <c r="F14" s="14"/>
      <c r="G14" s="14"/>
      <c r="H14" s="14"/>
      <c r="I14" s="14"/>
      <c r="J14" s="14"/>
      <c r="K14" s="13"/>
      <c r="L14" s="14">
        <f t="shared" ca="1" si="5"/>
        <v>5486.0982702702731</v>
      </c>
      <c r="M14" s="16"/>
      <c r="N14" s="16"/>
      <c r="O14" s="11"/>
      <c r="P14" s="13"/>
      <c r="Q14" s="14">
        <f t="shared" ca="1" si="6"/>
        <v>5486.0982702702731</v>
      </c>
      <c r="R14" s="16">
        <f t="shared" ca="1" si="4"/>
        <v>5486.0982702702731</v>
      </c>
    </row>
    <row r="15" spans="1:19">
      <c r="A15" s="18" t="s">
        <v>79</v>
      </c>
      <c r="B15" s="11"/>
      <c r="C15" s="14"/>
      <c r="D15" s="14"/>
      <c r="E15" s="14">
        <f ca="1">E17-E14</f>
        <v>1808.7330644092299</v>
      </c>
      <c r="F15" s="14"/>
      <c r="G15" s="14"/>
      <c r="H15" s="14"/>
      <c r="I15" s="14"/>
      <c r="J15" s="14"/>
      <c r="K15" s="13"/>
      <c r="L15" s="14">
        <f t="shared" ca="1" si="5"/>
        <v>1808.7330644092299</v>
      </c>
      <c r="M15" s="16"/>
      <c r="N15" s="16"/>
      <c r="O15" s="11"/>
      <c r="P15" s="13"/>
      <c r="Q15" s="14">
        <f t="shared" ca="1" si="6"/>
        <v>1808.7330644092299</v>
      </c>
      <c r="R15" s="16">
        <f t="shared" ca="1" si="4"/>
        <v>1808.7330644092299</v>
      </c>
    </row>
    <row r="16" spans="1:19">
      <c r="A16" s="30" t="s">
        <v>89</v>
      </c>
      <c r="B16" s="21">
        <f ca="1">Q2</f>
        <v>186891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186891</v>
      </c>
      <c r="M16" s="19"/>
      <c r="N16" s="19"/>
      <c r="O16" s="21"/>
      <c r="P16" s="27"/>
      <c r="Q16" s="22">
        <f t="shared" ca="1" si="6"/>
        <v>186891</v>
      </c>
      <c r="R16" s="19">
        <f t="shared" ca="1" si="4"/>
        <v>186891</v>
      </c>
    </row>
    <row r="17" spans="1:18">
      <c r="A17" s="29" t="s">
        <v>88</v>
      </c>
      <c r="B17" s="9">
        <f ca="1">B16</f>
        <v>186891</v>
      </c>
      <c r="C17" s="9">
        <f ca="1">SUM(C$2:C$11)</f>
        <v>32223.387340243531</v>
      </c>
      <c r="D17" s="9">
        <f ca="1">SUM(D$2:D$11)</f>
        <v>380.51725872999901</v>
      </c>
      <c r="E17" s="9">
        <f ca="1">$Q$5/parameters!$B$4</f>
        <v>7294.831334679503</v>
      </c>
      <c r="F17" s="9">
        <f t="shared" ref="F17:K17" ca="1" si="7">SUM(F$2:F$11)</f>
        <v>25147.761194029852</v>
      </c>
      <c r="G17" s="9">
        <f t="shared" ca="1" si="7"/>
        <v>7126.2486938349011</v>
      </c>
      <c r="H17" s="9">
        <f t="shared" ca="1" si="7"/>
        <v>30408.42</v>
      </c>
      <c r="I17" s="9">
        <f t="shared" ca="1" si="7"/>
        <v>8723.8921107501956</v>
      </c>
      <c r="J17" s="9">
        <f t="shared" ca="1" si="7"/>
        <v>15869.207889249805</v>
      </c>
      <c r="K17" s="9">
        <f t="shared" ca="1" si="7"/>
        <v>15446.601081081084</v>
      </c>
      <c r="L17" s="17">
        <f t="shared" ca="1" si="5"/>
        <v>329511.86690259882</v>
      </c>
      <c r="M17" s="17"/>
      <c r="N17" s="17"/>
      <c r="O17" s="9"/>
      <c r="P17" s="14"/>
      <c r="Q17" s="11">
        <f t="shared" ca="1" si="6"/>
        <v>329511.86690259882</v>
      </c>
      <c r="R17" s="17">
        <f t="shared" ca="1" si="4"/>
        <v>329511.86690259882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0.99369999999999992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0.84813061716827409</v>
      </c>
      <c r="J18" s="39">
        <f ca="1">I18</f>
        <v>0.84813061716827409</v>
      </c>
      <c r="K18" s="40">
        <f ca="1">1-(-K13)/K17</f>
        <v>0.88663141216897445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sheetPr>
    <tabColor theme="2" tint="-9.9978637043366805E-2"/>
  </sheetPr>
  <dimension ref="A1:V22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1782.9381958929491</v>
      </c>
      <c r="D2" s="9">
        <f ca="1">Q4/parameters!$B$3</f>
        <v>5175.6836335743374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6958.6218294672863</v>
      </c>
      <c r="M2" s="17"/>
      <c r="N2" s="17">
        <f ca="1">Q2-(L2+O2+P2)</f>
        <v>0</v>
      </c>
      <c r="O2" s="11" cm="1">
        <f t="array" aca="1" ref="O2" ca="1">INDIRECT("'data'!$F$" &amp; $A$1)</f>
        <v>923.65</v>
      </c>
      <c r="P2" s="13">
        <f ca="1">IF(-(L2-Q2+O2)&lt;0, -(L2-Q2+O2), 0)</f>
        <v>-561.93019013736682</v>
      </c>
      <c r="Q2" s="17" cm="1">
        <f t="array" aca="1" ref="Q2" ca="1">INDIRECT("'data'!$D$" &amp; $A$1)</f>
        <v>7320.3416393299194</v>
      </c>
      <c r="R2" s="17">
        <f ca="1">SUM(L2:P2)</f>
        <v>7320.3416393299194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1751.2537313432836</v>
      </c>
      <c r="G3" s="14">
        <f ca="1">Q3-O3-P3-F3</f>
        <v>20.451953915540116</v>
      </c>
      <c r="H3" s="14"/>
      <c r="I3" s="14"/>
      <c r="J3" s="14"/>
      <c r="K3" s="13"/>
      <c r="L3" s="16">
        <f t="shared" ca="1" si="0"/>
        <v>1771.7056852588237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1771.7056852588237</v>
      </c>
      <c r="R3" s="16">
        <f t="shared" ref="R3:R10" ca="1" si="2">SUM(L3:P3)</f>
        <v>1771.7056852588237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5143.076826682819</v>
      </c>
      <c r="H4" s="14"/>
      <c r="I4" s="14"/>
      <c r="J4" s="14"/>
      <c r="K4" s="13"/>
      <c r="L4" s="16">
        <f t="shared" ca="1" si="0"/>
        <v>5143.076826682819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5143.076826682819</v>
      </c>
      <c r="R4" s="16">
        <f t="shared" ca="1" si="2"/>
        <v>5143.076826682819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f ca="1">Q6/parameters!$B$5*32%</f>
        <v>824.11940298507454</v>
      </c>
      <c r="G5" s="14">
        <f ca="1">Q7/parameters!$B$7-(G3+G4)</f>
        <v>1942.2392444800116</v>
      </c>
      <c r="H5" s="14"/>
      <c r="I5" s="14"/>
      <c r="J5" s="14"/>
      <c r="K5" s="13"/>
      <c r="L5" s="16">
        <f t="shared" ca="1" si="0"/>
        <v>2766.3586474650861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-101.92</v>
      </c>
      <c r="Q5" s="16">
        <f ca="1">SUM(L5:P5)</f>
        <v>2664.438647465086</v>
      </c>
      <c r="R5" s="16">
        <f t="shared" ca="1" si="2"/>
        <v>2664.438647465086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2415.6999999999998</v>
      </c>
      <c r="I6" s="14"/>
      <c r="J6" s="14"/>
      <c r="K6" s="13"/>
      <c r="L6" s="16">
        <f t="shared" ca="1" si="0"/>
        <v>2415.6999999999998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2415.6999999999998</v>
      </c>
      <c r="R6" s="16">
        <f t="shared" ca="1" si="2"/>
        <v>2415.6999999999998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6800.22</v>
      </c>
      <c r="I7" s="14"/>
      <c r="J7" s="14"/>
      <c r="K7" s="13"/>
      <c r="L7" s="16">
        <f t="shared" ca="1" si="0"/>
        <v>6800.22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6800.22</v>
      </c>
      <c r="R7" s="16">
        <f t="shared" ca="1" si="2"/>
        <v>6800.22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4687</v>
      </c>
      <c r="J8" s="14">
        <f ca="1">Q10/J18</f>
        <v>4391.4082503556183</v>
      </c>
      <c r="K8" s="13"/>
      <c r="L8" s="16">
        <f t="shared" ca="1" si="0"/>
        <v>9078.4082503556183</v>
      </c>
      <c r="M8" s="16"/>
      <c r="N8" s="16">
        <f t="shared" ca="1" si="3"/>
        <v>2157.2917496443815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-2019.78</v>
      </c>
      <c r="Q8" s="16">
        <f ca="1">SUM(Q6:Q7)</f>
        <v>9215.92</v>
      </c>
      <c r="R8" s="16">
        <f t="shared" ca="1" si="2"/>
        <v>9215.92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6292.58</v>
      </c>
      <c r="L9" s="16">
        <f t="shared" ca="1" si="0"/>
        <v>6292.58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-1699.32</v>
      </c>
      <c r="Q9" s="16" cm="1">
        <f t="array" aca="1" ref="Q9" ca="1">INDIRECT("'data'!$T$" &amp; $A$1)*parameters!$B$15</f>
        <v>4593.26</v>
      </c>
      <c r="R9" s="16">
        <f t="shared" ca="1" si="2"/>
        <v>4593.26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7625.780085348506</v>
      </c>
      <c r="L10" s="16">
        <f t="shared" ca="1" si="0"/>
        <v>7625.780085348506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-3322.2</v>
      </c>
      <c r="Q10" s="16" cm="1">
        <f t="array" aca="1" ref="Q10" ca="1">INDIRECT("'data'!$W$" &amp; $A$1)*parameters!$B$15</f>
        <v>4303.5800853485061</v>
      </c>
      <c r="R10" s="16">
        <f t="shared" ca="1" si="2"/>
        <v>4303.5800853485061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14065.696073399715</v>
      </c>
      <c r="N11" s="19"/>
      <c r="O11" s="21" cm="1">
        <f t="array" aca="1" ref="O11" ca="1">INDIRECT("'data'!$Z$" &amp; $A$1)*parameters!$B$15</f>
        <v>81.34</v>
      </c>
      <c r="P11" s="27" cm="1">
        <f t="array" aca="1" ref="P11" ca="1">-INDIRECT("'data'!$AA$" &amp; $A$1)*parameters!$B$15</f>
        <v>-1673.84</v>
      </c>
      <c r="Q11" s="16">
        <f ca="1">K9*parameters!$B$10+K10*parameters!$B$11</f>
        <v>12473.196073399715</v>
      </c>
      <c r="R11" s="16">
        <f t="shared" ref="R11:R17" ca="1" si="4">SUM(L11:P11)</f>
        <v>12473.196073399715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-11.232510634125447</v>
      </c>
      <c r="D12" s="9">
        <f ca="1">-(D17-Q4)</f>
        <v>-32.606806891518318</v>
      </c>
      <c r="E12" s="9">
        <f ca="1">-(E17-Q5)</f>
        <v>-329.31264182152745</v>
      </c>
      <c r="F12" s="9">
        <f ca="1">-(F17-Q6)</f>
        <v>-159.67313432835817</v>
      </c>
      <c r="G12" s="9">
        <f ca="1">-(G17-Q7)</f>
        <v>-305.5480250783703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-838.37311875389969</v>
      </c>
      <c r="M12" s="17"/>
      <c r="N12" s="17"/>
      <c r="O12" s="10"/>
      <c r="P12" s="12"/>
      <c r="Q12" s="9">
        <f t="shared" ref="Q12:Q17" ca="1" si="6">SUM(L12:P12)</f>
        <v>-838.37311875389969</v>
      </c>
      <c r="R12" s="17">
        <f t="shared" ca="1" si="4"/>
        <v>-838.37311875389969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-93.739999999999782</v>
      </c>
      <c r="J13" s="14">
        <f ca="1">-(J17-Q10)</f>
        <v>-87.828165007112148</v>
      </c>
      <c r="K13" s="13">
        <f ca="1">-(K17-Q11)</f>
        <v>-1445.1640119487911</v>
      </c>
      <c r="L13" s="14">
        <f t="shared" ca="1" si="5"/>
        <v>-1626.732176955903</v>
      </c>
      <c r="M13" s="16">
        <f ca="1">-E15</f>
        <v>-1367.0191123307104</v>
      </c>
      <c r="N13" s="16"/>
      <c r="O13" s="11"/>
      <c r="P13" s="13"/>
      <c r="Q13" s="14">
        <f t="shared" ca="1" si="6"/>
        <v>-2993.7512892866134</v>
      </c>
      <c r="R13" s="16">
        <f t="shared" ca="1" si="4"/>
        <v>-2993.7512892866134</v>
      </c>
    </row>
    <row r="14" spans="1:22">
      <c r="A14" s="18" t="s">
        <v>78</v>
      </c>
      <c r="B14" s="11"/>
      <c r="C14" s="14"/>
      <c r="D14" s="14"/>
      <c r="E14" s="14">
        <f ca="1">-(I13+J13)-K13</f>
        <v>1626.732176955903</v>
      </c>
      <c r="F14" s="14"/>
      <c r="G14" s="14"/>
      <c r="H14" s="14"/>
      <c r="I14" s="14"/>
      <c r="J14" s="14"/>
      <c r="K14" s="13"/>
      <c r="L14" s="14">
        <f t="shared" ca="1" si="5"/>
        <v>1626.732176955903</v>
      </c>
      <c r="M14" s="16"/>
      <c r="N14" s="16"/>
      <c r="O14" s="11"/>
      <c r="P14" s="13"/>
      <c r="Q14" s="14">
        <f t="shared" ca="1" si="6"/>
        <v>1626.732176955903</v>
      </c>
      <c r="R14" s="16">
        <f t="shared" ca="1" si="4"/>
        <v>1626.732176955903</v>
      </c>
    </row>
    <row r="15" spans="1:22">
      <c r="A15" s="18" t="s">
        <v>79</v>
      </c>
      <c r="B15" s="11"/>
      <c r="C15" s="14"/>
      <c r="D15" s="14"/>
      <c r="E15" s="14">
        <f ca="1">E17-E14</f>
        <v>1367.0191123307104</v>
      </c>
      <c r="F15" s="14"/>
      <c r="G15" s="14"/>
      <c r="H15" s="14"/>
      <c r="I15" s="14"/>
      <c r="J15" s="14"/>
      <c r="K15" s="13"/>
      <c r="L15" s="14">
        <f t="shared" ca="1" si="5"/>
        <v>1367.0191123307104</v>
      </c>
      <c r="M15" s="16"/>
      <c r="N15" s="16"/>
      <c r="O15" s="11"/>
      <c r="P15" s="13"/>
      <c r="Q15" s="14">
        <f t="shared" ca="1" si="6"/>
        <v>1367.0191123307104</v>
      </c>
      <c r="R15" s="16">
        <f t="shared" ca="1" si="4"/>
        <v>1367.0191123307104</v>
      </c>
    </row>
    <row r="16" spans="1:22">
      <c r="A16" s="30" t="s">
        <v>89</v>
      </c>
      <c r="B16" s="21">
        <f ca="1">Q2</f>
        <v>7320.3416393299194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7320.3416393299194</v>
      </c>
      <c r="M16" s="19"/>
      <c r="N16" s="19"/>
      <c r="O16" s="21"/>
      <c r="P16" s="27"/>
      <c r="Q16" s="22">
        <f t="shared" ca="1" si="6"/>
        <v>7320.3416393299194</v>
      </c>
      <c r="R16" s="19">
        <f t="shared" ca="1" si="4"/>
        <v>7320.3416393299194</v>
      </c>
    </row>
    <row r="17" spans="1:18">
      <c r="A17" s="29" t="s">
        <v>88</v>
      </c>
      <c r="B17" s="9">
        <f ca="1">B16</f>
        <v>7320.3416393299194</v>
      </c>
      <c r="C17" s="9">
        <f ca="1">SUM(C$2:C$11)</f>
        <v>1782.9381958929491</v>
      </c>
      <c r="D17" s="9">
        <f ca="1">SUM(D$2:D$11)</f>
        <v>5175.6836335743374</v>
      </c>
      <c r="E17" s="9">
        <f ca="1">$Q$5/parameters!$B$4</f>
        <v>2993.7512892866134</v>
      </c>
      <c r="F17" s="9">
        <f t="shared" ref="F17:K17" ca="1" si="7">SUM(F$2:F$11)</f>
        <v>2575.373134328358</v>
      </c>
      <c r="G17" s="9">
        <f t="shared" ca="1" si="7"/>
        <v>7105.7680250783706</v>
      </c>
      <c r="H17" s="9">
        <f t="shared" ca="1" si="7"/>
        <v>9215.92</v>
      </c>
      <c r="I17" s="9">
        <f t="shared" ca="1" si="7"/>
        <v>4687</v>
      </c>
      <c r="J17" s="9">
        <f t="shared" ca="1" si="7"/>
        <v>4391.4082503556183</v>
      </c>
      <c r="K17" s="9">
        <f t="shared" ca="1" si="7"/>
        <v>13918.360085348506</v>
      </c>
      <c r="L17" s="17">
        <f t="shared" ca="1" si="5"/>
        <v>59166.544253194676</v>
      </c>
      <c r="M17" s="17"/>
      <c r="N17" s="17"/>
      <c r="O17" s="9"/>
      <c r="P17" s="14"/>
      <c r="Q17" s="11">
        <f t="shared" ca="1" si="6"/>
        <v>59166.544253194676</v>
      </c>
      <c r="R17" s="17">
        <f t="shared" ca="1" si="4"/>
        <v>59166.544253194676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0.89616851388475882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10863.172989835964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10863.172989835964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-10863.172989835964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9769.0746268656712</v>
      </c>
      <c r="G3" s="14">
        <f ca="1">Q3-O3-P3-F3</f>
        <v>2644.4453731343274</v>
      </c>
      <c r="H3" s="14"/>
      <c r="I3" s="14"/>
      <c r="J3" s="14"/>
      <c r="K3" s="13"/>
      <c r="L3" s="16">
        <f t="shared" ca="1" si="0"/>
        <v>12413.519999999999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15.12</v>
      </c>
      <c r="P3" s="13" cm="1">
        <f t="array" aca="1" ref="P3" ca="1">-INDIRECT("'data'!$I$" &amp; $A$1)*parameters!$B$13</f>
        <v>-1633.905</v>
      </c>
      <c r="Q3" s="16" cm="1">
        <f t="array" aca="1" ref="Q3" ca="1">INDIRECT("'data'!$G$" &amp; $A$1)*parameters!$B$13</f>
        <v>10794.734999999999</v>
      </c>
      <c r="R3" s="16">
        <f t="shared" ref="R3:R10" ca="1" si="2">SUM(L3:P3)</f>
        <v>10794.734999999999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367.08000000000004</v>
      </c>
      <c r="H4" s="14"/>
      <c r="I4" s="14"/>
      <c r="J4" s="14"/>
      <c r="K4" s="13"/>
      <c r="L4" s="16">
        <f t="shared" ca="1" si="0"/>
        <v>367.08000000000004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-367.08000000000004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2442.2686567164178</v>
      </c>
      <c r="G5" s="14">
        <f ca="1">Q7/parameters!$B$7-(G3+G4)</f>
        <v>15073.929172320217</v>
      </c>
      <c r="H5" s="14"/>
      <c r="I5" s="14"/>
      <c r="J5" s="14"/>
      <c r="K5" s="13"/>
      <c r="L5" s="16">
        <f t="shared" ca="1" si="0"/>
        <v>17516.197829036635</v>
      </c>
      <c r="M5" s="16"/>
      <c r="N5" s="16"/>
      <c r="O5" s="11" cm="1">
        <f t="array" aca="1" ref="O5" ca="1">INDIRECT("'data'!$M$" &amp; $A$1)*parameters!$B$15</f>
        <v>182.28</v>
      </c>
      <c r="P5" s="13" cm="1">
        <f t="array" aca="1" ref="P5" ca="1">-INDIRECT("'data'!$N$" &amp; $A$1)*parameters!$B$15</f>
        <v>-5252.8</v>
      </c>
      <c r="Q5" s="16">
        <f ca="1">SUM(L5:P5)</f>
        <v>12445.677829036635</v>
      </c>
      <c r="R5" s="16">
        <f t="shared" ca="1" si="2"/>
        <v>12445.677829036635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11454.24</v>
      </c>
      <c r="I6" s="14"/>
      <c r="J6" s="14"/>
      <c r="K6" s="13"/>
      <c r="L6" s="16">
        <f t="shared" ca="1" si="0"/>
        <v>11454.24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11454.24</v>
      </c>
      <c r="R6" s="16">
        <f t="shared" ca="1" si="2"/>
        <v>11454.24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17307.78</v>
      </c>
      <c r="I7" s="14"/>
      <c r="J7" s="14"/>
      <c r="K7" s="13"/>
      <c r="L7" s="16">
        <f t="shared" ca="1" si="0"/>
        <v>17307.78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17307.78</v>
      </c>
      <c r="R7" s="16">
        <f t="shared" ca="1" si="2"/>
        <v>17307.78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16956.899322063917</v>
      </c>
      <c r="J8" s="14">
        <f ca="1">Q10/J18</f>
        <v>15342.920677936076</v>
      </c>
      <c r="K8" s="13"/>
      <c r="L8" s="16">
        <f t="shared" ca="1" si="0"/>
        <v>32299.819999999992</v>
      </c>
      <c r="M8" s="16"/>
      <c r="N8" s="16">
        <f t="shared" ca="1" si="3"/>
        <v>0</v>
      </c>
      <c r="O8" s="11" cm="1">
        <f t="array" aca="1" ref="O8" ca="1">INDIRECT("'data'!$R$" &amp; $A$1)*parameters!$B$15</f>
        <v>684.04</v>
      </c>
      <c r="P8" s="13" cm="1">
        <f t="array" aca="1" ref="P8" ca="1">-INDIRECT("'data'!$S$" &amp; $A$1)*parameters!$B$15</f>
        <v>-4221.84</v>
      </c>
      <c r="Q8" s="16">
        <f ca="1">SUM(Q6:Q7)</f>
        <v>28762.019999999997</v>
      </c>
      <c r="R8" s="16">
        <f t="shared" ca="1" si="2"/>
        <v>28762.019999999993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13692.56</v>
      </c>
      <c r="L9" s="16">
        <f t="shared" ca="1" si="0"/>
        <v>13692.56</v>
      </c>
      <c r="M9" s="16"/>
      <c r="N9" s="16">
        <f t="shared" ca="1" si="3"/>
        <v>0</v>
      </c>
      <c r="O9" s="11" cm="1">
        <f t="array" aca="1" ref="O9" ca="1">INDIRECT("'data'!$U$" &amp; $A$1)*parameters!$B$15</f>
        <v>4338.46</v>
      </c>
      <c r="P9" s="13" cm="1">
        <f t="array" aca="1" ref="P9" ca="1">-INDIRECT("'data'!$V$" &amp; $A$1)*parameters!$B$15</f>
        <v>-3049.7599999999998</v>
      </c>
      <c r="Q9" s="16" cm="1">
        <f t="array" aca="1" ref="Q9" ca="1">INDIRECT("'data'!$T$" &amp; $A$1)*parameters!$B$15</f>
        <v>14981.26</v>
      </c>
      <c r="R9" s="16">
        <f t="shared" ca="1" si="2"/>
        <v>14981.26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17351.845149359888</v>
      </c>
      <c r="L10" s="16">
        <f t="shared" ca="1" si="0"/>
        <v>17351.845149359888</v>
      </c>
      <c r="M10" s="16"/>
      <c r="N10" s="16">
        <f t="shared" ca="1" si="3"/>
        <v>0</v>
      </c>
      <c r="O10" s="11" cm="1">
        <f t="array" aca="1" ref="O10" ca="1">INDIRECT("'data'!$X$" &amp; $A$1)*parameters!$B$15</f>
        <v>5820.22</v>
      </c>
      <c r="P10" s="13" cm="1">
        <f t="array" aca="1" ref="P10" ca="1">-INDIRECT("'data'!$Y$" &amp; $A$1)*parameters!$B$15</f>
        <v>-9616.74</v>
      </c>
      <c r="Q10" s="16" cm="1">
        <f t="array" aca="1" ref="Q10" ca="1">INDIRECT("'data'!$W$" &amp; $A$1)*parameters!$B$15</f>
        <v>13555.325149359887</v>
      </c>
      <c r="R10" s="16">
        <f t="shared" ca="1" si="2"/>
        <v>13555.325149359889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22827.933228449499</v>
      </c>
      <c r="N11" s="19"/>
      <c r="O11" s="21" cm="1">
        <f t="array" aca="1" ref="O11" ca="1">INDIRECT("'data'!$Z$" &amp; $A$1)*parameters!$B$15</f>
        <v>12094.18</v>
      </c>
      <c r="P11" s="27" cm="1">
        <f t="array" aca="1" ref="P11" ca="1">-INDIRECT("'data'!$AA$" &amp; $A$1)*parameters!$B$15</f>
        <v>-7128.5199999999995</v>
      </c>
      <c r="Q11" s="16">
        <f ca="1">K9*parameters!$B$10+K10*parameters!$B$11</f>
        <v>27793.593228449499</v>
      </c>
      <c r="R11" s="16">
        <f t="shared" ref="R11:R17" ca="1" si="4">SUM(L11:P11)</f>
        <v>27793.593228449496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-68.437989835965709</v>
      </c>
      <c r="D12" s="9">
        <f ca="1">-(D17-Q4)</f>
        <v>0</v>
      </c>
      <c r="E12" s="9">
        <f ca="1">-(E17-Q5)</f>
        <v>-1538.2298440382347</v>
      </c>
      <c r="F12" s="9">
        <f ca="1">-(F17-Q6)</f>
        <v>-757.10328358208972</v>
      </c>
      <c r="G12" s="9">
        <f ca="1">-(G17-Q7)</f>
        <v>-777.6745454545453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-3141.4456629108354</v>
      </c>
      <c r="M12" s="17"/>
      <c r="N12" s="17"/>
      <c r="O12" s="10"/>
      <c r="P12" s="12"/>
      <c r="Q12" s="9">
        <f t="shared" ref="Q12:Q17" ca="1" si="6">SUM(L12:P12)</f>
        <v>-3141.4456629108354</v>
      </c>
      <c r="R12" s="17">
        <f t="shared" ca="1" si="4"/>
        <v>-3141.4456629108354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-1975.6393220639166</v>
      </c>
      <c r="J13" s="14">
        <f ca="1">-(J17-Q10)</f>
        <v>-1787.5955285761884</v>
      </c>
      <c r="K13" s="13">
        <f ca="1">-(K17-Q11)</f>
        <v>-3250.8119209103897</v>
      </c>
      <c r="L13" s="14">
        <f t="shared" ca="1" si="5"/>
        <v>-7014.0467715504947</v>
      </c>
      <c r="M13" s="16">
        <f ca="1">-E15</f>
        <v>-6969.8609015243746</v>
      </c>
      <c r="N13" s="16"/>
      <c r="O13" s="11"/>
      <c r="P13" s="13"/>
      <c r="Q13" s="14">
        <f t="shared" ca="1" si="6"/>
        <v>-13983.907673074869</v>
      </c>
      <c r="R13" s="16">
        <f t="shared" ca="1" si="4"/>
        <v>-13983.907673074869</v>
      </c>
    </row>
    <row r="14" spans="1:20">
      <c r="A14" s="18" t="s">
        <v>78</v>
      </c>
      <c r="B14" s="11"/>
      <c r="C14" s="14"/>
      <c r="D14" s="14"/>
      <c r="E14" s="14">
        <f ca="1">-(I13+J13)-K13</f>
        <v>7014.0467715504947</v>
      </c>
      <c r="F14" s="14"/>
      <c r="G14" s="14"/>
      <c r="H14" s="14"/>
      <c r="I14" s="14"/>
      <c r="J14" s="14"/>
      <c r="K14" s="13"/>
      <c r="L14" s="14">
        <f t="shared" ca="1" si="5"/>
        <v>7014.0467715504947</v>
      </c>
      <c r="M14" s="16"/>
      <c r="N14" s="16"/>
      <c r="O14" s="11"/>
      <c r="P14" s="13"/>
      <c r="Q14" s="14">
        <f t="shared" ca="1" si="6"/>
        <v>7014.0467715504947</v>
      </c>
      <c r="R14" s="16">
        <f t="shared" ca="1" si="4"/>
        <v>7014.0467715504947</v>
      </c>
    </row>
    <row r="15" spans="1:20">
      <c r="A15" s="18" t="s">
        <v>79</v>
      </c>
      <c r="B15" s="11"/>
      <c r="C15" s="14"/>
      <c r="D15" s="14"/>
      <c r="E15" s="14">
        <f ca="1">E17-E14</f>
        <v>6969.8609015243746</v>
      </c>
      <c r="F15" s="14"/>
      <c r="G15" s="14"/>
      <c r="H15" s="14"/>
      <c r="I15" s="14"/>
      <c r="J15" s="14"/>
      <c r="K15" s="13"/>
      <c r="L15" s="14">
        <f t="shared" ca="1" si="5"/>
        <v>6969.8609015243746</v>
      </c>
      <c r="M15" s="16"/>
      <c r="N15" s="16"/>
      <c r="O15" s="11"/>
      <c r="P15" s="13"/>
      <c r="Q15" s="14">
        <f t="shared" ca="1" si="6"/>
        <v>6969.8609015243746</v>
      </c>
      <c r="R15" s="16">
        <f t="shared" ca="1" si="4"/>
        <v>6969.8609015243746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10863.172989835964</v>
      </c>
      <c r="D17" s="9">
        <f ca="1">SUM(D$2:D$11)</f>
        <v>0</v>
      </c>
      <c r="E17" s="9">
        <f ca="1">$Q$5/parameters!$B$4</f>
        <v>13983.907673074869</v>
      </c>
      <c r="F17" s="9">
        <f t="shared" ref="F17:K17" ca="1" si="7">SUM(F$2:F$11)</f>
        <v>12211.343283582089</v>
      </c>
      <c r="G17" s="9">
        <f t="shared" ca="1" si="7"/>
        <v>18085.454545454544</v>
      </c>
      <c r="H17" s="9">
        <f t="shared" ca="1" si="7"/>
        <v>28762.019999999997</v>
      </c>
      <c r="I17" s="9">
        <f t="shared" ca="1" si="7"/>
        <v>16956.899322063917</v>
      </c>
      <c r="J17" s="9">
        <f t="shared" ca="1" si="7"/>
        <v>15342.920677936076</v>
      </c>
      <c r="K17" s="9">
        <f t="shared" ca="1" si="7"/>
        <v>31044.405149359889</v>
      </c>
      <c r="L17" s="17">
        <f t="shared" ca="1" si="5"/>
        <v>147250.12364130738</v>
      </c>
      <c r="M17" s="17"/>
      <c r="N17" s="17"/>
      <c r="O17" s="9"/>
      <c r="P17" s="14"/>
      <c r="Q17" s="11">
        <f t="shared" ca="1" si="6"/>
        <v>147250.12364130738</v>
      </c>
      <c r="R17" s="17">
        <f t="shared" ca="1" si="4"/>
        <v>147250.12364130738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0.88349053181596349</v>
      </c>
      <c r="J18" s="39">
        <f ca="1">I18</f>
        <v>0.88349053181596349</v>
      </c>
      <c r="K18" s="40">
        <f ca="1">1-(-K13)/K17</f>
        <v>0.89528509548596014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sheetPr>
    <tabColor theme="2" tint="-9.9978637043366805E-2"/>
  </sheetPr>
  <dimension ref="A1:T23"/>
  <sheetViews>
    <sheetView tabSelected="1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29273.412498742073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29273.412498742073</v>
      </c>
      <c r="M2" s="17"/>
      <c r="N2" s="17">
        <f ca="1">Q2-(L2+O2+P2)</f>
        <v>0</v>
      </c>
      <c r="O2" s="11" cm="1">
        <f t="array" aca="1" ref="O2" ca="1">INDIRECT("'data'!$F$" &amp; $A$1)</f>
        <v>12725.050000000001</v>
      </c>
      <c r="P2" s="13">
        <f ca="1">IF(-(L2-Q2+O2)&lt;0, -(L2-Q2+O2), 0)</f>
        <v>-4298.4624987420739</v>
      </c>
      <c r="Q2" s="17" cm="1">
        <f t="array" aca="1" ref="Q2" ca="1">INDIRECT("'data'!$D$" &amp; $A$1)</f>
        <v>37700</v>
      </c>
      <c r="R2" s="17">
        <f ca="1">SUM(L2:P2)</f>
        <v>37700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28400.149253731346</v>
      </c>
      <c r="G3" s="14">
        <f ca="1">Q3-O3-P3-F3</f>
        <v>42.460746268654475</v>
      </c>
      <c r="H3" s="14"/>
      <c r="I3" s="14"/>
      <c r="J3" s="14"/>
      <c r="K3" s="13"/>
      <c r="L3" s="16">
        <f t="shared" ca="1" si="0"/>
        <v>28442.61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830.65499999999997</v>
      </c>
      <c r="P3" s="13" cm="1">
        <f t="array" aca="1" ref="P3" ca="1">-INDIRECT("'data'!$I$" &amp; $A$1)*parameters!$B$13</f>
        <v>-184.27499999999998</v>
      </c>
      <c r="Q3" s="16" cm="1">
        <f t="array" aca="1" ref="Q3" ca="1">INDIRECT("'data'!$G$" &amp; $A$1)*parameters!$B$13</f>
        <v>29088.989999999998</v>
      </c>
      <c r="R3" s="16">
        <f t="shared" ref="R3:R10" ca="1" si="2">SUM(L3:P3)</f>
        <v>29088.989999999998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485.76000000000005</v>
      </c>
      <c r="H4" s="14"/>
      <c r="I4" s="14"/>
      <c r="J4" s="14"/>
      <c r="K4" s="13"/>
      <c r="L4" s="16">
        <f t="shared" ca="1" si="0"/>
        <v>485.76000000000005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-485.76000000000005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Q6/parameters!$B$5*22%</f>
        <v>8010.2985074626868</v>
      </c>
      <c r="G5" s="14">
        <f ca="1">Q7/parameters!$B$7-(G3+G4)</f>
        <v>3363.1063174722021</v>
      </c>
      <c r="H5" s="14"/>
      <c r="I5" s="14"/>
      <c r="J5" s="14"/>
      <c r="K5" s="13"/>
      <c r="L5" s="16">
        <f t="shared" ca="1" si="0"/>
        <v>11373.404824934889</v>
      </c>
      <c r="M5" s="16"/>
      <c r="N5" s="16"/>
      <c r="O5" s="11" cm="1">
        <f t="array" aca="1" ref="O5" ca="1">INDIRECT("'data'!$M$" &amp; $A$1)*parameters!$B$15</f>
        <v>1238.72</v>
      </c>
      <c r="P5" s="13" cm="1">
        <f t="array" aca="1" ref="P5" ca="1">-INDIRECT("'data'!$N$" &amp; $A$1)*parameters!$B$15</f>
        <v>-11.76</v>
      </c>
      <c r="Q5" s="16">
        <f ca="1">SUM(L5:P5)</f>
        <v>12600.364824934888</v>
      </c>
      <c r="R5" s="16">
        <f t="shared" ca="1" si="2"/>
        <v>12600.364824934888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34153</v>
      </c>
      <c r="I6" s="14"/>
      <c r="J6" s="14"/>
      <c r="K6" s="13"/>
      <c r="L6" s="16">
        <f t="shared" ca="1" si="0"/>
        <v>34153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34153</v>
      </c>
      <c r="R6" s="16">
        <f t="shared" ca="1" si="2"/>
        <v>34153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3724</v>
      </c>
      <c r="I7" s="14"/>
      <c r="J7" s="14"/>
      <c r="K7" s="13"/>
      <c r="L7" s="16">
        <f t="shared" ca="1" si="0"/>
        <v>3724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3724</v>
      </c>
      <c r="R7" s="16">
        <f t="shared" ca="1" si="2"/>
        <v>3724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17480</v>
      </c>
      <c r="J8" s="14">
        <f ca="1">Q10/J18</f>
        <v>15634.190611664295</v>
      </c>
      <c r="K8" s="13"/>
      <c r="L8" s="16">
        <f t="shared" ca="1" si="0"/>
        <v>33114.190611664293</v>
      </c>
      <c r="M8" s="16"/>
      <c r="N8" s="16">
        <f t="shared" ca="1" si="3"/>
        <v>-4593.250611664298</v>
      </c>
      <c r="O8" s="11" cm="1">
        <f t="array" aca="1" ref="O8" ca="1">INDIRECT("'data'!$R$" &amp; $A$1)*parameters!$B$15</f>
        <v>9689.26</v>
      </c>
      <c r="P8" s="13" cm="1">
        <f t="array" aca="1" ref="P8" ca="1">-INDIRECT("'data'!$S$" &amp; $A$1)*parameters!$B$15</f>
        <v>-333.2</v>
      </c>
      <c r="Q8" s="16">
        <f ca="1">SUM(Q6:Q7)</f>
        <v>37877</v>
      </c>
      <c r="R8" s="16">
        <f t="shared" ca="1" si="2"/>
        <v>37877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11323.900000000001</v>
      </c>
      <c r="L9" s="16">
        <f t="shared" ca="1" si="0"/>
        <v>11323.900000000001</v>
      </c>
      <c r="M9" s="16"/>
      <c r="N9" s="16">
        <f t="shared" ca="1" si="3"/>
        <v>0</v>
      </c>
      <c r="O9" s="11" cm="1">
        <f t="array" aca="1" ref="O9" ca="1">INDIRECT("'data'!$U$" &amp; $A$1)*parameters!$B$15</f>
        <v>6019.16</v>
      </c>
      <c r="P9" s="13" cm="1">
        <f t="array" aca="1" ref="P9" ca="1">-INDIRECT("'data'!$V$" &amp; $A$1)*parameters!$B$15</f>
        <v>-212.66</v>
      </c>
      <c r="Q9" s="16" cm="1">
        <f t="array" aca="1" ref="Q9" ca="1">INDIRECT("'data'!$T$" &amp; $A$1)*parameters!$B$15</f>
        <v>17130.400000000001</v>
      </c>
      <c r="R9" s="16">
        <f t="shared" ca="1" si="2"/>
        <v>17130.400000000001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6338.8267994310081</v>
      </c>
      <c r="L10" s="16">
        <f t="shared" ca="1" si="0"/>
        <v>6338.8267994310081</v>
      </c>
      <c r="M10" s="16"/>
      <c r="N10" s="16">
        <f t="shared" ca="1" si="3"/>
        <v>0</v>
      </c>
      <c r="O10" s="11" cm="1">
        <f t="array" aca="1" ref="O10" ca="1">INDIRECT("'data'!$X$" &amp; $A$1)*parameters!$B$15</f>
        <v>9379.58</v>
      </c>
      <c r="P10" s="13" cm="1">
        <f t="array" aca="1" ref="P10" ca="1">-INDIRECT("'data'!$Y$" &amp; $A$1)*parameters!$B$15</f>
        <v>-396.9</v>
      </c>
      <c r="Q10" s="16" cm="1">
        <f t="array" aca="1" ref="Q10" ca="1">INDIRECT("'data'!$W$" &amp; $A$1)*parameters!$B$15</f>
        <v>15321.506799431008</v>
      </c>
      <c r="R10" s="16">
        <f t="shared" ca="1" si="2"/>
        <v>15321.506799431008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15633.297047510669</v>
      </c>
      <c r="N11" s="19"/>
      <c r="O11" s="21" cm="1">
        <f t="array" aca="1" ref="O11" ca="1">INDIRECT("'data'!$Z$" &amp; $A$1)*parameters!$B$15</f>
        <v>1797.32</v>
      </c>
      <c r="P11" s="27" cm="1">
        <f t="array" aca="1" ref="P11" ca="1">-INDIRECT("'data'!$AA$" &amp; $A$1)*parameters!$B$15</f>
        <v>-1334.76</v>
      </c>
      <c r="Q11" s="16">
        <f ca="1">K9*parameters!$B$10+K10*parameters!$B$11</f>
        <v>16095.857047510668</v>
      </c>
      <c r="R11" s="16">
        <f t="shared" ref="R11:R17" ca="1" si="4">SUM(L11:P11)</f>
        <v>16095.85704751067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-184.42249874207482</v>
      </c>
      <c r="D12" s="9">
        <f ca="1">-(D17-Q4)</f>
        <v>0</v>
      </c>
      <c r="E12" s="9">
        <f ca="1">-(E17-Q5)</f>
        <v>-1557.3484615088055</v>
      </c>
      <c r="F12" s="9">
        <f ca="1">-(F17-Q6)</f>
        <v>-2257.447761194031</v>
      </c>
      <c r="G12" s="9">
        <f ca="1">-(G17-Q7)</f>
        <v>-167.32706374085683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-4166.5457851857682</v>
      </c>
      <c r="M12" s="17"/>
      <c r="N12" s="17"/>
      <c r="O12" s="10"/>
      <c r="P12" s="12"/>
      <c r="Q12" s="9">
        <f t="shared" ref="Q12:Q17" ca="1" si="6">SUM(L12:P12)</f>
        <v>-4166.5457851857682</v>
      </c>
      <c r="R12" s="17">
        <f t="shared" ca="1" si="4"/>
        <v>-4166.5457851857682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-349.59999999999854</v>
      </c>
      <c r="J13" s="14">
        <f ca="1">-(J17-Q10)</f>
        <v>-312.68381223328652</v>
      </c>
      <c r="K13" s="13">
        <f ca="1">-(K17-Q11)</f>
        <v>-1566.8697519203415</v>
      </c>
      <c r="L13" s="14">
        <f t="shared" ca="1" si="5"/>
        <v>-2229.1535641536266</v>
      </c>
      <c r="M13" s="16">
        <f ca="1">-E15</f>
        <v>-11928.559722290067</v>
      </c>
      <c r="N13" s="16"/>
      <c r="O13" s="11"/>
      <c r="P13" s="13"/>
      <c r="Q13" s="14">
        <f t="shared" ca="1" si="6"/>
        <v>-14157.713286443694</v>
      </c>
      <c r="R13" s="16">
        <f t="shared" ca="1" si="4"/>
        <v>-14157.713286443694</v>
      </c>
    </row>
    <row r="14" spans="1:20">
      <c r="A14" s="18" t="s">
        <v>78</v>
      </c>
      <c r="B14" s="11"/>
      <c r="C14" s="14"/>
      <c r="D14" s="14"/>
      <c r="E14" s="14">
        <f ca="1">-(I13+J13)-K13</f>
        <v>2229.1535641536266</v>
      </c>
      <c r="F14" s="14"/>
      <c r="G14" s="14"/>
      <c r="H14" s="14"/>
      <c r="I14" s="14"/>
      <c r="J14" s="14"/>
      <c r="K14" s="13"/>
      <c r="L14" s="14">
        <f t="shared" ca="1" si="5"/>
        <v>2229.1535641536266</v>
      </c>
      <c r="M14" s="16"/>
      <c r="N14" s="16"/>
      <c r="O14" s="11"/>
      <c r="P14" s="13"/>
      <c r="Q14" s="14">
        <f t="shared" ca="1" si="6"/>
        <v>2229.1535641536266</v>
      </c>
      <c r="R14" s="16">
        <f t="shared" ca="1" si="4"/>
        <v>2229.1535641536266</v>
      </c>
    </row>
    <row r="15" spans="1:20">
      <c r="A15" s="18" t="s">
        <v>79</v>
      </c>
      <c r="B15" s="11"/>
      <c r="C15" s="14"/>
      <c r="D15" s="14"/>
      <c r="E15" s="14">
        <f ca="1">E17-E14</f>
        <v>11928.559722290067</v>
      </c>
      <c r="F15" s="14"/>
      <c r="G15" s="14"/>
      <c r="H15" s="14"/>
      <c r="I15" s="14"/>
      <c r="J15" s="14"/>
      <c r="K15" s="13"/>
      <c r="L15" s="14">
        <f t="shared" ca="1" si="5"/>
        <v>11928.559722290067</v>
      </c>
      <c r="M15" s="16"/>
      <c r="N15" s="16"/>
      <c r="O15" s="11"/>
      <c r="P15" s="13"/>
      <c r="Q15" s="14">
        <f t="shared" ca="1" si="6"/>
        <v>11928.559722290067</v>
      </c>
      <c r="R15" s="16">
        <f t="shared" ca="1" si="4"/>
        <v>11928.559722290067</v>
      </c>
    </row>
    <row r="16" spans="1:20">
      <c r="A16" s="30" t="s">
        <v>89</v>
      </c>
      <c r="B16" s="21">
        <f ca="1">Q2</f>
        <v>37700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37700</v>
      </c>
      <c r="M16" s="19"/>
      <c r="N16" s="19"/>
      <c r="O16" s="21"/>
      <c r="P16" s="27"/>
      <c r="Q16" s="22">
        <f t="shared" ca="1" si="6"/>
        <v>37700</v>
      </c>
      <c r="R16" s="19">
        <f t="shared" ca="1" si="4"/>
        <v>37700</v>
      </c>
    </row>
    <row r="17" spans="1:18">
      <c r="A17" s="29" t="s">
        <v>88</v>
      </c>
      <c r="B17" s="9">
        <f ca="1">B16</f>
        <v>37700</v>
      </c>
      <c r="C17" s="9">
        <f ca="1">SUM(C$2:C$11)</f>
        <v>29273.412498742073</v>
      </c>
      <c r="D17" s="9">
        <f ca="1">SUM(D$2:D$11)</f>
        <v>0</v>
      </c>
      <c r="E17" s="9">
        <f ca="1">$Q$5/parameters!$B$4</f>
        <v>14157.713286443694</v>
      </c>
      <c r="F17" s="9">
        <f t="shared" ref="F17:K17" ca="1" si="7">SUM(F$2:F$11)</f>
        <v>36410.447761194031</v>
      </c>
      <c r="G17" s="9">
        <f t="shared" ca="1" si="7"/>
        <v>3891.3270637408568</v>
      </c>
      <c r="H17" s="9">
        <f t="shared" ca="1" si="7"/>
        <v>37877</v>
      </c>
      <c r="I17" s="9">
        <f t="shared" ca="1" si="7"/>
        <v>17480</v>
      </c>
      <c r="J17" s="9">
        <f t="shared" ca="1" si="7"/>
        <v>15634.190611664295</v>
      </c>
      <c r="K17" s="9">
        <f t="shared" ca="1" si="7"/>
        <v>17662.72679943101</v>
      </c>
      <c r="L17" s="17">
        <f t="shared" ca="1" si="5"/>
        <v>210086.81802121596</v>
      </c>
      <c r="M17" s="17"/>
      <c r="N17" s="17"/>
      <c r="O17" s="9"/>
      <c r="P17" s="14"/>
      <c r="Q17" s="11">
        <f t="shared" ca="1" si="6"/>
        <v>210086.81802121596</v>
      </c>
      <c r="R17" s="17">
        <f t="shared" ca="1" si="4"/>
        <v>210086.81802121596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0.91128947587125575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3848.6615678776288</v>
      </c>
      <c r="D2" s="9">
        <f ca="1">Q4/parameters!$B$3</f>
        <v>5615.1756063198145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9463.8371741974443</v>
      </c>
      <c r="M2" s="17"/>
      <c r="N2" s="17">
        <f ca="1">Q2-(L2+O2+P2)</f>
        <v>0</v>
      </c>
      <c r="O2" s="11" cm="1">
        <f t="array" aca="1" ref="O2" ca="1">INDIRECT("'data'!$F$" &amp; $A$1)</f>
        <v>1032.8500000000001</v>
      </c>
      <c r="P2" s="13">
        <f ca="1">IF(-(L2-Q2+O2)&lt;0, -(L2-Q2+O2), 0)</f>
        <v>-3484.6871741974446</v>
      </c>
      <c r="Q2" s="17" cm="1">
        <f t="array" aca="1" ref="Q2" ca="1">INDIRECT("'data'!$D$" &amp; $A$1)</f>
        <v>7012</v>
      </c>
      <c r="R2" s="17">
        <f ca="1">SUM(L2:P2)</f>
        <v>7012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3765.373134328358</v>
      </c>
      <c r="G3" s="14">
        <f ca="1">Q3-O3-P3-F3</f>
        <v>698.8068656716423</v>
      </c>
      <c r="H3" s="14"/>
      <c r="I3" s="14"/>
      <c r="J3" s="14"/>
      <c r="K3" s="13"/>
      <c r="L3" s="16">
        <f t="shared" ca="1" si="0"/>
        <v>4464.18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-639.76499999999999</v>
      </c>
      <c r="Q3" s="16" cm="1">
        <f t="array" aca="1" ref="Q3" ca="1">INDIRECT("'data'!$G$" &amp; $A$1)*parameters!$B$13</f>
        <v>3824.415</v>
      </c>
      <c r="R3" s="16">
        <f t="shared" ref="R3:R10" ca="1" si="2">SUM(L3:P3)</f>
        <v>3824.4150000000004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5579.8</v>
      </c>
      <c r="H4" s="14"/>
      <c r="I4" s="14"/>
      <c r="J4" s="14"/>
      <c r="K4" s="13"/>
      <c r="L4" s="16">
        <f t="shared" ca="1" si="0"/>
        <v>5579.8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5579.8</v>
      </c>
      <c r="R4" s="16">
        <f t="shared" ca="1" si="2"/>
        <v>5579.8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941.3432835820895</v>
      </c>
      <c r="G5" s="14">
        <f ca="1">Q7/parameters!$B$7-(G3+G4)</f>
        <v>5692.3440225206241</v>
      </c>
      <c r="H5" s="14"/>
      <c r="I5" s="14"/>
      <c r="J5" s="14"/>
      <c r="K5" s="13"/>
      <c r="L5" s="16">
        <f t="shared" ca="1" si="0"/>
        <v>6633.6873061027136</v>
      </c>
      <c r="M5" s="16"/>
      <c r="N5" s="16"/>
      <c r="O5" s="11" cm="1">
        <f t="array" aca="1" ref="O5" ca="1">INDIRECT("'data'!$M$" &amp; $A$1)*parameters!$B$15</f>
        <v>549.78</v>
      </c>
      <c r="P5" s="13" cm="1">
        <f t="array" aca="1" ref="P5" ca="1">-INDIRECT("'data'!$N$" &amp; $A$1)*parameters!$B$15</f>
        <v>-1421</v>
      </c>
      <c r="Q5" s="16">
        <f ca="1">SUM(L5:P5)</f>
        <v>5762.4673061027133</v>
      </c>
      <c r="R5" s="16">
        <f t="shared" ca="1" si="2"/>
        <v>5762.4673061027133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4414.8999999999996</v>
      </c>
      <c r="I6" s="14"/>
      <c r="J6" s="14"/>
      <c r="K6" s="13"/>
      <c r="L6" s="16">
        <f t="shared" ca="1" si="0"/>
        <v>4414.8999999999996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4414.8999999999996</v>
      </c>
      <c r="R6" s="16">
        <f t="shared" ca="1" si="2"/>
        <v>4414.8999999999996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11456.199999999999</v>
      </c>
      <c r="I7" s="14"/>
      <c r="J7" s="14"/>
      <c r="K7" s="13"/>
      <c r="L7" s="16">
        <f t="shared" ca="1" si="0"/>
        <v>11456.199999999999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11456.199999999999</v>
      </c>
      <c r="R7" s="16">
        <f t="shared" ca="1" si="2"/>
        <v>11456.199999999999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7455.3081673897204</v>
      </c>
      <c r="J8" s="14">
        <f ca="1">Q10/J18</f>
        <v>6740.9718326102802</v>
      </c>
      <c r="K8" s="13"/>
      <c r="L8" s="16">
        <f t="shared" ca="1" si="0"/>
        <v>14196.28</v>
      </c>
      <c r="M8" s="16"/>
      <c r="N8" s="16">
        <f t="shared" ca="1" si="3"/>
        <v>0</v>
      </c>
      <c r="O8" s="11" cm="1">
        <f t="array" aca="1" ref="O8" ca="1">INDIRECT("'data'!$R$" &amp; $A$1)*parameters!$B$15</f>
        <v>2539.1799999999998</v>
      </c>
      <c r="P8" s="13" cm="1">
        <f t="array" aca="1" ref="P8" ca="1">-INDIRECT("'data'!$S$" &amp; $A$1)*parameters!$B$15</f>
        <v>-864.36</v>
      </c>
      <c r="Q8" s="16">
        <f ca="1">SUM(Q6:Q7)</f>
        <v>15871.099999999999</v>
      </c>
      <c r="R8" s="16">
        <f t="shared" ca="1" si="2"/>
        <v>15871.099999999999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7484.26</v>
      </c>
      <c r="L9" s="16">
        <f t="shared" ca="1" si="0"/>
        <v>7484.26</v>
      </c>
      <c r="M9" s="16"/>
      <c r="N9" s="16">
        <f t="shared" ca="1" si="3"/>
        <v>0</v>
      </c>
      <c r="O9" s="11" cm="1">
        <f t="array" aca="1" ref="O9" ca="1">INDIRECT("'data'!$U$" &amp; $A$1)*parameters!$B$15</f>
        <v>745.78</v>
      </c>
      <c r="P9" s="13" cm="1">
        <f t="array" aca="1" ref="P9" ca="1">-INDIRECT("'data'!$V$" &amp; $A$1)*parameters!$B$15</f>
        <v>-1262.24</v>
      </c>
      <c r="Q9" s="16" cm="1">
        <f t="array" aca="1" ref="Q9" ca="1">INDIRECT("'data'!$T$" &amp; $A$1)*parameters!$B$15</f>
        <v>6967.8</v>
      </c>
      <c r="R9" s="16">
        <f t="shared" ca="1" si="2"/>
        <v>6967.8000000000011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8623.7546514935984</v>
      </c>
      <c r="L10" s="16">
        <f t="shared" ca="1" si="0"/>
        <v>8623.7546514935984</v>
      </c>
      <c r="M10" s="16"/>
      <c r="N10" s="16">
        <f t="shared" ca="1" si="3"/>
        <v>0</v>
      </c>
      <c r="O10" s="11" cm="1">
        <f t="array" aca="1" ref="O10" ca="1">INDIRECT("'data'!$X$" &amp; $A$1)*parameters!$B$15</f>
        <v>1177.96</v>
      </c>
      <c r="P10" s="13" cm="1">
        <f t="array" aca="1" ref="P10" ca="1">-INDIRECT("'data'!$Y$" &amp; $A$1)*parameters!$B$15</f>
        <v>-3501.54</v>
      </c>
      <c r="Q10" s="16" cm="1">
        <f t="array" aca="1" ref="Q10" ca="1">INDIRECT("'data'!$W$" &amp; $A$1)*parameters!$B$15</f>
        <v>6300.1746514935985</v>
      </c>
      <c r="R10" s="16">
        <f t="shared" ca="1" si="2"/>
        <v>6300.1746514935994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14045.913400284495</v>
      </c>
      <c r="N11" s="19"/>
      <c r="O11" s="21" cm="1">
        <f t="array" aca="1" ref="O11" ca="1">INDIRECT("'data'!$Z$" &amp; $A$1)*parameters!$B$15</f>
        <v>7172.62</v>
      </c>
      <c r="P11" s="27" cm="1">
        <f t="array" aca="1" ref="P11" ca="1">-INDIRECT("'data'!$AA$" &amp; $A$1)*parameters!$B$15</f>
        <v>-6766.9</v>
      </c>
      <c r="Q11" s="16">
        <f ca="1">K9*parameters!$B$10+K10*parameters!$B$11</f>
        <v>14451.633400284494</v>
      </c>
      <c r="R11" s="16">
        <f t="shared" ref="R11:R17" ca="1" si="4">SUM(L11:P11)</f>
        <v>14451.633400284494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-24.246567877628877</v>
      </c>
      <c r="D12" s="9">
        <f ca="1">-(D17-Q4)</f>
        <v>-35.375606319814324</v>
      </c>
      <c r="E12" s="9">
        <f ca="1">-(E17-Q5)</f>
        <v>-712.21506030482942</v>
      </c>
      <c r="F12" s="9">
        <f ca="1">-(F17-Q6)</f>
        <v>-291.81641791044785</v>
      </c>
      <c r="G12" s="9">
        <f ca="1">-(G17-Q7)</f>
        <v>-514.75088819226767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-1578.4045406049881</v>
      </c>
      <c r="M12" s="17"/>
      <c r="N12" s="17"/>
      <c r="O12" s="10"/>
      <c r="P12" s="12"/>
      <c r="Q12" s="9">
        <f t="shared" ref="Q12:Q17" ca="1" si="6">SUM(L12:P12)</f>
        <v>-1578.4045406049881</v>
      </c>
      <c r="R12" s="17">
        <f t="shared" ca="1" si="4"/>
        <v>-1578.4045406049881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-487.50816738972026</v>
      </c>
      <c r="J13" s="14">
        <f ca="1">-(J17-Q10)</f>
        <v>-440.79718111668171</v>
      </c>
      <c r="K13" s="13">
        <f ca="1">-(K17-Q11)</f>
        <v>-1656.3812512091044</v>
      </c>
      <c r="L13" s="14">
        <f t="shared" ca="1" si="5"/>
        <v>-2584.6865997155064</v>
      </c>
      <c r="M13" s="16">
        <f ca="1">-E15</f>
        <v>-3889.9957666920363</v>
      </c>
      <c r="N13" s="16"/>
      <c r="O13" s="11"/>
      <c r="P13" s="13"/>
      <c r="Q13" s="14">
        <f t="shared" ca="1" si="6"/>
        <v>-6474.6823664075428</v>
      </c>
      <c r="R13" s="16">
        <f t="shared" ca="1" si="4"/>
        <v>-6474.6823664075428</v>
      </c>
    </row>
    <row r="14" spans="1:20">
      <c r="A14" s="18" t="s">
        <v>78</v>
      </c>
      <c r="B14" s="11"/>
      <c r="C14" s="14"/>
      <c r="D14" s="14"/>
      <c r="E14" s="14">
        <f ca="1">-(I13+J13)-K13</f>
        <v>2584.6865997155064</v>
      </c>
      <c r="F14" s="14"/>
      <c r="G14" s="14"/>
      <c r="H14" s="14"/>
      <c r="I14" s="14"/>
      <c r="J14" s="14"/>
      <c r="K14" s="13"/>
      <c r="L14" s="14">
        <f t="shared" ca="1" si="5"/>
        <v>2584.6865997155064</v>
      </c>
      <c r="M14" s="16"/>
      <c r="N14" s="16"/>
      <c r="O14" s="11"/>
      <c r="P14" s="13"/>
      <c r="Q14" s="14">
        <f t="shared" ca="1" si="6"/>
        <v>2584.6865997155064</v>
      </c>
      <c r="R14" s="16">
        <f t="shared" ca="1" si="4"/>
        <v>2584.6865997155064</v>
      </c>
    </row>
    <row r="15" spans="1:20">
      <c r="A15" s="18" t="s">
        <v>79</v>
      </c>
      <c r="B15" s="11"/>
      <c r="C15" s="14"/>
      <c r="D15" s="14"/>
      <c r="E15" s="14">
        <f ca="1">E17-E14</f>
        <v>3889.9957666920363</v>
      </c>
      <c r="F15" s="14"/>
      <c r="G15" s="14"/>
      <c r="H15" s="14"/>
      <c r="I15" s="14"/>
      <c r="J15" s="14"/>
      <c r="K15" s="13"/>
      <c r="L15" s="14">
        <f t="shared" ca="1" si="5"/>
        <v>3889.9957666920363</v>
      </c>
      <c r="M15" s="16"/>
      <c r="N15" s="16"/>
      <c r="O15" s="11"/>
      <c r="P15" s="13"/>
      <c r="Q15" s="14">
        <f t="shared" ca="1" si="6"/>
        <v>3889.9957666920363</v>
      </c>
      <c r="R15" s="16">
        <f t="shared" ca="1" si="4"/>
        <v>3889.9957666920363</v>
      </c>
    </row>
    <row r="16" spans="1:20">
      <c r="A16" s="30" t="s">
        <v>89</v>
      </c>
      <c r="B16" s="21">
        <f ca="1">Q2</f>
        <v>7012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7012</v>
      </c>
      <c r="M16" s="19"/>
      <c r="N16" s="19"/>
      <c r="O16" s="21"/>
      <c r="P16" s="27"/>
      <c r="Q16" s="22">
        <f t="shared" ca="1" si="6"/>
        <v>7012</v>
      </c>
      <c r="R16" s="19">
        <f t="shared" ca="1" si="4"/>
        <v>7012</v>
      </c>
    </row>
    <row r="17" spans="1:18">
      <c r="A17" s="29" t="s">
        <v>88</v>
      </c>
      <c r="B17" s="9">
        <f ca="1">B16</f>
        <v>7012</v>
      </c>
      <c r="C17" s="9">
        <f ca="1">SUM(C$2:C$11)</f>
        <v>3848.6615678776288</v>
      </c>
      <c r="D17" s="9">
        <f ca="1">SUM(D$2:D$11)</f>
        <v>5615.1756063198145</v>
      </c>
      <c r="E17" s="9">
        <f ca="1">$Q$5/parameters!$B$4</f>
        <v>6474.6823664075428</v>
      </c>
      <c r="F17" s="9">
        <f t="shared" ref="F17:K17" ca="1" si="7">SUM(F$2:F$11)</f>
        <v>4706.7164179104475</v>
      </c>
      <c r="G17" s="9">
        <f t="shared" ca="1" si="7"/>
        <v>11970.950888192267</v>
      </c>
      <c r="H17" s="9">
        <f t="shared" ca="1" si="7"/>
        <v>15871.099999999999</v>
      </c>
      <c r="I17" s="9">
        <f t="shared" ca="1" si="7"/>
        <v>7455.3081673897204</v>
      </c>
      <c r="J17" s="9">
        <f t="shared" ca="1" si="7"/>
        <v>6740.9718326102802</v>
      </c>
      <c r="K17" s="9">
        <f t="shared" ca="1" si="7"/>
        <v>16108.014651493599</v>
      </c>
      <c r="L17" s="17">
        <f t="shared" ca="1" si="5"/>
        <v>85803.581498201296</v>
      </c>
      <c r="M17" s="17"/>
      <c r="N17" s="17"/>
      <c r="O17" s="9"/>
      <c r="P17" s="14"/>
      <c r="Q17" s="11">
        <f t="shared" ca="1" si="6"/>
        <v>85803.581498201296</v>
      </c>
      <c r="R17" s="17">
        <f t="shared" ca="1" si="4"/>
        <v>85803.581498201296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0.99370000000000014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0.93460925337437684</v>
      </c>
      <c r="J18" s="39">
        <f ca="1">I18</f>
        <v>0.93460925337437684</v>
      </c>
      <c r="K18" s="40">
        <f ca="1">1-(-K13)/K17</f>
        <v>0.89717036599196798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sheetPr>
    <tabColor theme="2" tint="-9.9978637043366805E-2"/>
  </sheetPr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108.93383398516603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108.93383398516603</v>
      </c>
      <c r="M2" s="17"/>
      <c r="N2" s="17">
        <f ca="1">Q2-(L2+O2+P2)</f>
        <v>0</v>
      </c>
      <c r="O2" s="11" cm="1">
        <f t="array" aca="1" ref="O2" ca="1">INDIRECT("'data'!$F$" &amp; $A$1)</f>
        <v>780</v>
      </c>
      <c r="P2" s="13">
        <f ca="1">IF(-(L2-Q2+O2)&lt;0, -(L2-Q2+O2), 0)</f>
        <v>-602.73477219860979</v>
      </c>
      <c r="Q2" s="17" cm="1">
        <f t="array" aca="1" ref="Q2" ca="1">INDIRECT("'data'!$D$" &amp; $A$1)</f>
        <v>286.19906178655629</v>
      </c>
      <c r="R2" s="17">
        <f ca="1">SUM(L2:P2)</f>
        <v>286.19906178655629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121.47755083105949</v>
      </c>
      <c r="H3" s="14"/>
      <c r="I3" s="14"/>
      <c r="J3" s="14"/>
      <c r="K3" s="13"/>
      <c r="L3" s="16">
        <f t="shared" ca="1" si="0"/>
        <v>121.47755083105949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-13.229999999999999</v>
      </c>
      <c r="Q3" s="16" cm="1">
        <f t="array" aca="1" ref="Q3" ca="1">INDIRECT("'data'!$G$" &amp; $A$1)*parameters!$B$13</f>
        <v>108.24755083105948</v>
      </c>
      <c r="R3" s="16">
        <f t="shared" ref="R3:R10" ca="1" si="2">SUM(L3:P3)</f>
        <v>108.24755083105948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789.91220883456219</v>
      </c>
      <c r="H5" s="14"/>
      <c r="I5" s="14"/>
      <c r="J5" s="14"/>
      <c r="K5" s="13"/>
      <c r="L5" s="16">
        <f t="shared" ca="1" si="0"/>
        <v>789.91220883456219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-176.4</v>
      </c>
      <c r="Q5" s="16">
        <f ca="1">SUM(L5:P5)</f>
        <v>613.51220883456222</v>
      </c>
      <c r="R5" s="16">
        <f t="shared" ca="1" si="2"/>
        <v>613.51220883456222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872.19999999999993</v>
      </c>
      <c r="I7" s="14"/>
      <c r="J7" s="14"/>
      <c r="K7" s="13"/>
      <c r="L7" s="16">
        <f t="shared" ca="1" si="0"/>
        <v>872.19999999999993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872.19999999999993</v>
      </c>
      <c r="R7" s="16">
        <f t="shared" ca="1" si="2"/>
        <v>872.19999999999993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3264</v>
      </c>
      <c r="J8" s="14">
        <f ca="1">Q10/J18</f>
        <v>0</v>
      </c>
      <c r="K8" s="13"/>
      <c r="L8" s="16">
        <f t="shared" ca="1" si="0"/>
        <v>3264</v>
      </c>
      <c r="M8" s="16"/>
      <c r="N8" s="16">
        <f t="shared" ca="1" si="3"/>
        <v>-276.95999999999992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-2114.84</v>
      </c>
      <c r="Q8" s="16">
        <f ca="1">SUM(Q6:Q7)</f>
        <v>872.19999999999993</v>
      </c>
      <c r="R8" s="16">
        <f t="shared" ca="1" si="2"/>
        <v>872.19999999999982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3219.2999999999997</v>
      </c>
      <c r="L9" s="16">
        <f t="shared" ca="1" si="0"/>
        <v>3219.2999999999997</v>
      </c>
      <c r="M9" s="16"/>
      <c r="N9" s="16">
        <f t="shared" ca="1" si="3"/>
        <v>0</v>
      </c>
      <c r="O9" s="11" cm="1">
        <f t="array" aca="1" ref="O9" ca="1">INDIRECT("'data'!$U$" &amp; $A$1)*parameters!$B$15</f>
        <v>147</v>
      </c>
      <c r="P9" s="13" cm="1">
        <f t="array" aca="1" ref="P9" ca="1">-INDIRECT("'data'!$V$" &amp; $A$1)*parameters!$B$15</f>
        <v>-167.57999999999998</v>
      </c>
      <c r="Q9" s="16" cm="1">
        <f t="array" aca="1" ref="Q9" ca="1">INDIRECT("'data'!$T$" &amp; $A$1)*parameters!$B$15</f>
        <v>3198.72</v>
      </c>
      <c r="R9" s="16">
        <f t="shared" ca="1" si="2"/>
        <v>3198.72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2179.52</v>
      </c>
      <c r="L10" s="16">
        <f t="shared" ca="1" si="0"/>
        <v>2179.52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-2179.52</v>
      </c>
      <c r="Q10" s="16" cm="1">
        <f t="array" aca="1" ref="Q10" ca="1">INDIRECT("'data'!$W$" &amp; $A$1)*parameters!$B$15</f>
        <v>0</v>
      </c>
      <c r="R10" s="16">
        <f t="shared" ca="1" si="2"/>
        <v>0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5304.2891999999983</v>
      </c>
      <c r="N11" s="19"/>
      <c r="O11" s="21" cm="1">
        <f t="array" aca="1" ref="O11" ca="1">INDIRECT("'data'!$Z$" &amp; $A$1)*parameters!$B$15</f>
        <v>142.1</v>
      </c>
      <c r="P11" s="27" cm="1">
        <f t="array" aca="1" ref="P11" ca="1">-INDIRECT("'data'!$AA$" &amp; $A$1)*parameters!$B$15</f>
        <v>-545.86</v>
      </c>
      <c r="Q11" s="16">
        <f ca="1">K9*parameters!$B$10+K10*parameters!$B$11</f>
        <v>4900.529199999999</v>
      </c>
      <c r="R11" s="16">
        <f t="shared" ref="R11:R17" ca="1" si="4">SUM(L11:P11)</f>
        <v>4900.529199999999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-0.6862831541065475</v>
      </c>
      <c r="D12" s="9">
        <f ca="1">-(D17-Q4)</f>
        <v>0</v>
      </c>
      <c r="E12" s="9">
        <f ca="1">-(E17-Q5)</f>
        <v>-75.827351653709911</v>
      </c>
      <c r="F12" s="9">
        <f ca="1">-(F17-Q6)</f>
        <v>0</v>
      </c>
      <c r="G12" s="9">
        <f ca="1">-(G17-Q7)</f>
        <v>-39.18975966562175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-115.70339447343821</v>
      </c>
      <c r="M12" s="17"/>
      <c r="N12" s="17"/>
      <c r="O12" s="10"/>
      <c r="P12" s="12"/>
      <c r="Q12" s="9">
        <f t="shared" ref="Q12:Q17" ca="1" si="6">SUM(L12:P12)</f>
        <v>-115.70339447343821</v>
      </c>
      <c r="R12" s="17">
        <f t="shared" ca="1" si="4"/>
        <v>-115.70339447343821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-65.2800000000002</v>
      </c>
      <c r="J13" s="14">
        <f ca="1">-(J17-Q10)</f>
        <v>0</v>
      </c>
      <c r="K13" s="13">
        <f ca="1">-(K17-Q11)</f>
        <v>-498.29080000000067</v>
      </c>
      <c r="L13" s="14">
        <f t="shared" ca="1" si="5"/>
        <v>-563.57080000000087</v>
      </c>
      <c r="M13" s="16">
        <f ca="1">-E15</f>
        <v>-125.76876048827125</v>
      </c>
      <c r="N13" s="16"/>
      <c r="O13" s="11"/>
      <c r="P13" s="13"/>
      <c r="Q13" s="14">
        <f t="shared" ca="1" si="6"/>
        <v>-689.33956048827213</v>
      </c>
      <c r="R13" s="16">
        <f t="shared" ca="1" si="4"/>
        <v>-689.33956048827213</v>
      </c>
    </row>
    <row r="14" spans="1:20">
      <c r="A14" s="18" t="s">
        <v>78</v>
      </c>
      <c r="B14" s="11"/>
      <c r="C14" s="14"/>
      <c r="D14" s="14"/>
      <c r="E14" s="14">
        <f ca="1">-(I13+J13)-K13</f>
        <v>563.57080000000087</v>
      </c>
      <c r="F14" s="14"/>
      <c r="G14" s="14"/>
      <c r="H14" s="14"/>
      <c r="I14" s="14"/>
      <c r="J14" s="14"/>
      <c r="K14" s="13"/>
      <c r="L14" s="14">
        <f t="shared" ca="1" si="5"/>
        <v>563.57080000000087</v>
      </c>
      <c r="M14" s="16"/>
      <c r="N14" s="16"/>
      <c r="O14" s="11"/>
      <c r="P14" s="13"/>
      <c r="Q14" s="14">
        <f t="shared" ca="1" si="6"/>
        <v>563.57080000000087</v>
      </c>
      <c r="R14" s="16">
        <f t="shared" ca="1" si="4"/>
        <v>563.57080000000087</v>
      </c>
    </row>
    <row r="15" spans="1:20">
      <c r="A15" s="18" t="s">
        <v>79</v>
      </c>
      <c r="B15" s="11"/>
      <c r="C15" s="14"/>
      <c r="D15" s="14"/>
      <c r="E15" s="14">
        <f ca="1">E17-E14</f>
        <v>125.76876048827125</v>
      </c>
      <c r="F15" s="14"/>
      <c r="G15" s="14"/>
      <c r="H15" s="14"/>
      <c r="I15" s="14"/>
      <c r="J15" s="14"/>
      <c r="K15" s="13"/>
      <c r="L15" s="14">
        <f t="shared" ca="1" si="5"/>
        <v>125.76876048827125</v>
      </c>
      <c r="M15" s="16"/>
      <c r="N15" s="16"/>
      <c r="O15" s="11"/>
      <c r="P15" s="13"/>
      <c r="Q15" s="14">
        <f t="shared" ca="1" si="6"/>
        <v>125.76876048827125</v>
      </c>
      <c r="R15" s="16">
        <f t="shared" ca="1" si="4"/>
        <v>125.76876048827125</v>
      </c>
    </row>
    <row r="16" spans="1:20">
      <c r="A16" s="30" t="s">
        <v>89</v>
      </c>
      <c r="B16" s="21">
        <f ca="1">Q2</f>
        <v>286.19906178655629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286.19906178655629</v>
      </c>
      <c r="M16" s="19"/>
      <c r="N16" s="19"/>
      <c r="O16" s="21"/>
      <c r="P16" s="27"/>
      <c r="Q16" s="22">
        <f t="shared" ca="1" si="6"/>
        <v>286.19906178655629</v>
      </c>
      <c r="R16" s="19">
        <f t="shared" ca="1" si="4"/>
        <v>286.19906178655629</v>
      </c>
    </row>
    <row r="17" spans="1:18">
      <c r="A17" s="29" t="s">
        <v>88</v>
      </c>
      <c r="B17" s="9">
        <f ca="1">B16</f>
        <v>286.19906178655629</v>
      </c>
      <c r="C17" s="9">
        <f ca="1">SUM(C$2:C$11)</f>
        <v>108.93383398516603</v>
      </c>
      <c r="D17" s="9">
        <f ca="1">SUM(D$2:D$11)</f>
        <v>0</v>
      </c>
      <c r="E17" s="9">
        <f ca="1">$Q$5/parameters!$B$4</f>
        <v>689.33956048827213</v>
      </c>
      <c r="F17" s="9">
        <f t="shared" ref="F17:K17" ca="1" si="7">SUM(F$2:F$11)</f>
        <v>0</v>
      </c>
      <c r="G17" s="9">
        <f t="shared" ca="1" si="7"/>
        <v>911.38975966562168</v>
      </c>
      <c r="H17" s="9">
        <f t="shared" ca="1" si="7"/>
        <v>872.19999999999993</v>
      </c>
      <c r="I17" s="9">
        <f t="shared" ca="1" si="7"/>
        <v>3264</v>
      </c>
      <c r="J17" s="9">
        <f t="shared" ca="1" si="7"/>
        <v>0</v>
      </c>
      <c r="K17" s="9">
        <f t="shared" ca="1" si="7"/>
        <v>5398.82</v>
      </c>
      <c r="L17" s="17">
        <f t="shared" ca="1" si="5"/>
        <v>11530.882215925616</v>
      </c>
      <c r="M17" s="17"/>
      <c r="N17" s="17"/>
      <c r="O17" s="9"/>
      <c r="P17" s="14"/>
      <c r="Q17" s="11">
        <f t="shared" ca="1" si="6"/>
        <v>11530.882215925616</v>
      </c>
      <c r="R17" s="17">
        <f t="shared" ca="1" si="4"/>
        <v>11530.882215925616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0.90770375748774723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12082.343765724059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12082.343765724059</v>
      </c>
      <c r="M2" s="17"/>
      <c r="N2" s="17">
        <f ca="1">Q2-(L2+O2+P2)</f>
        <v>0</v>
      </c>
      <c r="O2" s="11" cm="1">
        <f t="array" aca="1" ref="O2" ca="1">INDIRECT("'data'!$F$" &amp; $A$1)</f>
        <v>69.55</v>
      </c>
      <c r="P2" s="13">
        <f ca="1">IF(-(L2-Q2+O2)&lt;0, -(L2-Q2+O2), 0)</f>
        <v>-12151.893765724059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10180.298507462687</v>
      </c>
      <c r="G3" s="14">
        <f ca="1">Q3-O3-P3-F3</f>
        <v>2061.2314925373121</v>
      </c>
      <c r="H3" s="14"/>
      <c r="I3" s="14"/>
      <c r="J3" s="14"/>
      <c r="K3" s="13"/>
      <c r="L3" s="16">
        <f t="shared" ca="1" si="0"/>
        <v>12241.529999999999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-235.30499999999998</v>
      </c>
      <c r="Q3" s="16" cm="1">
        <f t="array" aca="1" ref="Q3" ca="1">INDIRECT("'data'!$G$" &amp; $A$1)*parameters!$B$13</f>
        <v>12006.224999999999</v>
      </c>
      <c r="R3" s="16">
        <f t="shared" ref="R3:R10" ca="1" si="2">SUM(L3:P3)</f>
        <v>12006.224999999999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156.4</v>
      </c>
      <c r="H4" s="14"/>
      <c r="I4" s="14"/>
      <c r="J4" s="14"/>
      <c r="K4" s="13"/>
      <c r="L4" s="16">
        <f t="shared" ca="1" si="0"/>
        <v>156.4</v>
      </c>
      <c r="M4" s="16"/>
      <c r="N4" s="16">
        <f t="shared" ca="1" si="1"/>
        <v>0</v>
      </c>
      <c r="O4" s="11" cm="1">
        <f t="array" aca="1" ref="O4" ca="1">INDIRECT("'data'!$K$" &amp; $A$1)*parameters!$B$14</f>
        <v>3.68</v>
      </c>
      <c r="P4" s="13" cm="1">
        <f t="array" aca="1" ref="P4" ca="1">-INDIRECT("'data'!$L$" &amp; $A$1)*parameters!$B$14</f>
        <v>-160.08000000000001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2545.0746268656717</v>
      </c>
      <c r="G5" s="14">
        <f ca="1">Q7/parameters!$B$7-(G3+G4)</f>
        <v>5257.8126035964397</v>
      </c>
      <c r="H5" s="14"/>
      <c r="I5" s="14"/>
      <c r="J5" s="14"/>
      <c r="K5" s="13"/>
      <c r="L5" s="16">
        <f t="shared" ca="1" si="0"/>
        <v>7802.8872304621109</v>
      </c>
      <c r="M5" s="16"/>
      <c r="N5" s="16"/>
      <c r="O5" s="11" cm="1">
        <f t="array" aca="1" ref="O5" ca="1">INDIRECT("'data'!$M$" &amp; $A$1)*parameters!$B$15</f>
        <v>4906.8599999999997</v>
      </c>
      <c r="P5" s="13" cm="1">
        <f t="array" aca="1" ref="P5" ca="1">-INDIRECT("'data'!$N$" &amp; $A$1)*parameters!$B$15</f>
        <v>-2765.56</v>
      </c>
      <c r="Q5" s="16">
        <f ca="1">SUM(L5:P5)</f>
        <v>9944.187230462112</v>
      </c>
      <c r="R5" s="16">
        <f t="shared" ca="1" si="2"/>
        <v>9944.187230462112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11936.4</v>
      </c>
      <c r="I6" s="14"/>
      <c r="J6" s="14"/>
      <c r="K6" s="13"/>
      <c r="L6" s="16">
        <f t="shared" ca="1" si="0"/>
        <v>11936.4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11936.4</v>
      </c>
      <c r="R6" s="16">
        <f t="shared" ca="1" si="2"/>
        <v>11936.4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7154</v>
      </c>
      <c r="I7" s="14"/>
      <c r="J7" s="14"/>
      <c r="K7" s="13"/>
      <c r="L7" s="16">
        <f t="shared" ca="1" si="0"/>
        <v>7154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7154</v>
      </c>
      <c r="R7" s="16">
        <f t="shared" ca="1" si="2"/>
        <v>7154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5259.0821204201111</v>
      </c>
      <c r="J8" s="14">
        <f ca="1">Q10/J18</f>
        <v>11583.197879579888</v>
      </c>
      <c r="K8" s="13"/>
      <c r="L8" s="16">
        <f t="shared" ca="1" si="0"/>
        <v>16842.28</v>
      </c>
      <c r="M8" s="16"/>
      <c r="N8" s="16">
        <f t="shared" ca="1" si="3"/>
        <v>0</v>
      </c>
      <c r="O8" s="11" cm="1">
        <f t="array" aca="1" ref="O8" ca="1">INDIRECT("'data'!$R$" &amp; $A$1)*parameters!$B$15</f>
        <v>3836.7</v>
      </c>
      <c r="P8" s="13" cm="1">
        <f t="array" aca="1" ref="P8" ca="1">-INDIRECT("'data'!$S$" &amp; $A$1)*parameters!$B$15</f>
        <v>-1588.58</v>
      </c>
      <c r="Q8" s="16">
        <f ca="1">SUM(Q6:Q7)</f>
        <v>19090.400000000001</v>
      </c>
      <c r="R8" s="16">
        <f t="shared" ca="1" si="2"/>
        <v>19090.400000000001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5608.54</v>
      </c>
      <c r="L9" s="16">
        <f t="shared" ca="1" si="0"/>
        <v>5608.54</v>
      </c>
      <c r="M9" s="16"/>
      <c r="N9" s="16">
        <f t="shared" ca="1" si="3"/>
        <v>0</v>
      </c>
      <c r="O9" s="11" cm="1">
        <f t="array" aca="1" ref="O9" ca="1">INDIRECT("'data'!$U$" &amp; $A$1)*parameters!$B$15</f>
        <v>2793</v>
      </c>
      <c r="P9" s="13" cm="1">
        <f t="array" aca="1" ref="P9" ca="1">-INDIRECT("'data'!$V$" &amp; $A$1)*parameters!$B$15</f>
        <v>-3431.96</v>
      </c>
      <c r="Q9" s="16" cm="1">
        <f t="array" aca="1" ref="Q9" ca="1">INDIRECT("'data'!$T$" &amp; $A$1)*parameters!$B$15</f>
        <v>4969.58</v>
      </c>
      <c r="R9" s="16">
        <f t="shared" ca="1" si="2"/>
        <v>4969.5800000000008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9993.0056330014213</v>
      </c>
      <c r="L10" s="16">
        <f t="shared" ca="1" si="0"/>
        <v>9993.0056330014213</v>
      </c>
      <c r="M10" s="16"/>
      <c r="N10" s="16">
        <f t="shared" ca="1" si="3"/>
        <v>0</v>
      </c>
      <c r="O10" s="11" cm="1">
        <f t="array" aca="1" ref="O10" ca="1">INDIRECT("'data'!$X$" &amp; $A$1)*parameters!$B$15</f>
        <v>9263.94</v>
      </c>
      <c r="P10" s="13" cm="1">
        <f t="array" aca="1" ref="P10" ca="1">-INDIRECT("'data'!$Y$" &amp; $A$1)*parameters!$B$15</f>
        <v>-8311.3799999999992</v>
      </c>
      <c r="Q10" s="16" cm="1">
        <f t="array" aca="1" ref="Q10" ca="1">INDIRECT("'data'!$W$" &amp; $A$1)*parameters!$B$15</f>
        <v>10945.565633001423</v>
      </c>
      <c r="R10" s="16">
        <f t="shared" ca="1" si="2"/>
        <v>10945.565633001423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14634.332444381222</v>
      </c>
      <c r="N11" s="19"/>
      <c r="O11" s="21" cm="1">
        <f t="array" aca="1" ref="O11" ca="1">INDIRECT("'data'!$Z$" &amp; $A$1)*parameters!$B$15</f>
        <v>9999.92</v>
      </c>
      <c r="P11" s="27" cm="1">
        <f t="array" aca="1" ref="P11" ca="1">-INDIRECT("'data'!$AA$" &amp; $A$1)*parameters!$B$15</f>
        <v>-10768.24</v>
      </c>
      <c r="Q11" s="16">
        <f ca="1">K9*parameters!$B$10+K10*parameters!$B$11</f>
        <v>13866.012444381222</v>
      </c>
      <c r="R11" s="16">
        <f t="shared" ref="R11:R17" ca="1" si="4">SUM(L11:P11)</f>
        <v>13866.012444381222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-76.118765724060722</v>
      </c>
      <c r="D12" s="9">
        <f ca="1">-(D17-Q4)</f>
        <v>0</v>
      </c>
      <c r="E12" s="9">
        <f ca="1">-(E17-Q5)</f>
        <v>-1229.0568487088003</v>
      </c>
      <c r="F12" s="9">
        <f ca="1">-(F17-Q6)</f>
        <v>-788.97313432835836</v>
      </c>
      <c r="G12" s="9">
        <f ca="1">-(G17-Q7)</f>
        <v>-321.44409613375137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-2415.5928448949708</v>
      </c>
      <c r="M12" s="17"/>
      <c r="N12" s="17"/>
      <c r="O12" s="10"/>
      <c r="P12" s="12"/>
      <c r="Q12" s="9">
        <f t="shared" ref="Q12:Q17" ca="1" si="6">SUM(L12:P12)</f>
        <v>-2415.5928448949708</v>
      </c>
      <c r="R12" s="17">
        <f t="shared" ca="1" si="4"/>
        <v>-2415.5928448949708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-289.50212042011117</v>
      </c>
      <c r="J13" s="14">
        <f ca="1">-(J17-Q10)</f>
        <v>-637.63224657846513</v>
      </c>
      <c r="K13" s="13">
        <f ca="1">-(K17-Q11)</f>
        <v>-1735.5331886201984</v>
      </c>
      <c r="L13" s="14">
        <f t="shared" ca="1" si="5"/>
        <v>-2662.6675556187747</v>
      </c>
      <c r="M13" s="16">
        <f ca="1">-E15</f>
        <v>-8510.5765235521376</v>
      </c>
      <c r="N13" s="16"/>
      <c r="O13" s="11"/>
      <c r="P13" s="13"/>
      <c r="Q13" s="14">
        <f t="shared" ca="1" si="6"/>
        <v>-11173.244079170912</v>
      </c>
      <c r="R13" s="16">
        <f t="shared" ca="1" si="4"/>
        <v>-11173.244079170912</v>
      </c>
    </row>
    <row r="14" spans="1:20">
      <c r="A14" s="18" t="s">
        <v>78</v>
      </c>
      <c r="B14" s="11"/>
      <c r="C14" s="14"/>
      <c r="D14" s="14"/>
      <c r="E14" s="14">
        <f ca="1">-(I13+J13)-K13</f>
        <v>2662.6675556187747</v>
      </c>
      <c r="F14" s="14"/>
      <c r="G14" s="14"/>
      <c r="H14" s="14"/>
      <c r="I14" s="14"/>
      <c r="J14" s="14"/>
      <c r="K14" s="13"/>
      <c r="L14" s="14">
        <f t="shared" ca="1" si="5"/>
        <v>2662.6675556187747</v>
      </c>
      <c r="M14" s="16"/>
      <c r="N14" s="16"/>
      <c r="O14" s="11"/>
      <c r="P14" s="13"/>
      <c r="Q14" s="14">
        <f t="shared" ca="1" si="6"/>
        <v>2662.6675556187747</v>
      </c>
      <c r="R14" s="16">
        <f t="shared" ca="1" si="4"/>
        <v>2662.6675556187747</v>
      </c>
    </row>
    <row r="15" spans="1:20">
      <c r="A15" s="18" t="s">
        <v>79</v>
      </c>
      <c r="B15" s="11"/>
      <c r="C15" s="14"/>
      <c r="D15" s="14"/>
      <c r="E15" s="14">
        <f ca="1">E17-E14</f>
        <v>8510.5765235521376</v>
      </c>
      <c r="F15" s="14"/>
      <c r="G15" s="14"/>
      <c r="H15" s="14"/>
      <c r="I15" s="14"/>
      <c r="J15" s="14"/>
      <c r="K15" s="13"/>
      <c r="L15" s="14">
        <f t="shared" ca="1" si="5"/>
        <v>8510.5765235521376</v>
      </c>
      <c r="M15" s="16"/>
      <c r="N15" s="16"/>
      <c r="O15" s="11"/>
      <c r="P15" s="13"/>
      <c r="Q15" s="14">
        <f t="shared" ca="1" si="6"/>
        <v>8510.5765235521376</v>
      </c>
      <c r="R15" s="16">
        <f t="shared" ca="1" si="4"/>
        <v>8510.5765235521376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12082.343765724059</v>
      </c>
      <c r="D17" s="9">
        <f ca="1">SUM(D$2:D$11)</f>
        <v>0</v>
      </c>
      <c r="E17" s="9">
        <f ca="1">$Q$5/parameters!$B$4</f>
        <v>11173.244079170912</v>
      </c>
      <c r="F17" s="9">
        <f t="shared" ref="F17:K17" ca="1" si="7">SUM(F$2:F$11)</f>
        <v>12725.373134328358</v>
      </c>
      <c r="G17" s="9">
        <f t="shared" ca="1" si="7"/>
        <v>7475.4440961337514</v>
      </c>
      <c r="H17" s="9">
        <f t="shared" ca="1" si="7"/>
        <v>19090.400000000001</v>
      </c>
      <c r="I17" s="9">
        <f t="shared" ca="1" si="7"/>
        <v>5259.0821204201111</v>
      </c>
      <c r="J17" s="9">
        <f t="shared" ca="1" si="7"/>
        <v>11583.197879579888</v>
      </c>
      <c r="K17" s="9">
        <f t="shared" ca="1" si="7"/>
        <v>15601.54563300142</v>
      </c>
      <c r="L17" s="17">
        <f t="shared" ca="1" si="5"/>
        <v>94990.630708358512</v>
      </c>
      <c r="M17" s="17"/>
      <c r="N17" s="17"/>
      <c r="O17" s="9"/>
      <c r="P17" s="14"/>
      <c r="Q17" s="11">
        <f t="shared" ca="1" si="6"/>
        <v>94990.630708358512</v>
      </c>
      <c r="R17" s="17">
        <f t="shared" ca="1" si="4"/>
        <v>94990.630708358512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0.94495196808279069</v>
      </c>
      <c r="J18" s="39">
        <f ca="1">I18</f>
        <v>0.94495196808279069</v>
      </c>
      <c r="K18" s="40">
        <f ca="1">1-(-K13)/K17</f>
        <v>0.88875889418615783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3956.1235785448321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3956.1235785448321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-3956.1235785448321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3644.1791044776123</v>
      </c>
      <c r="G3" s="14">
        <f ca="1">Q3-O3-P3-F3</f>
        <v>1036.4058955223877</v>
      </c>
      <c r="H3" s="14"/>
      <c r="I3" s="14"/>
      <c r="J3" s="14"/>
      <c r="K3" s="13"/>
      <c r="L3" s="16">
        <f t="shared" ca="1" si="0"/>
        <v>4680.585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12.285</v>
      </c>
      <c r="P3" s="13" cm="1">
        <f t="array" aca="1" ref="P3" ca="1">-INDIRECT("'data'!$I$" &amp; $A$1)*parameters!$B$13</f>
        <v>-761.67</v>
      </c>
      <c r="Q3" s="16" cm="1">
        <f t="array" aca="1" ref="Q3" ca="1">INDIRECT("'data'!$G$" &amp; $A$1)*parameters!$B$13</f>
        <v>3931.2</v>
      </c>
      <c r="R3" s="16">
        <f t="shared" ref="R3:R10" ca="1" si="2">SUM(L3:P3)</f>
        <v>3931.2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403.88000000000005</v>
      </c>
      <c r="H4" s="14"/>
      <c r="I4" s="14"/>
      <c r="J4" s="14"/>
      <c r="K4" s="13"/>
      <c r="L4" s="16">
        <f t="shared" ca="1" si="0"/>
        <v>403.88000000000005</v>
      </c>
      <c r="M4" s="16"/>
      <c r="N4" s="16">
        <f t="shared" ca="1" si="1"/>
        <v>0</v>
      </c>
      <c r="O4" s="11" cm="1">
        <f t="array" aca="1" ref="O4" ca="1">INDIRECT("'data'!$K$" &amp; $A$1)*parameters!$B$14</f>
        <v>1.84</v>
      </c>
      <c r="P4" s="13" cm="1">
        <f t="array" aca="1" ref="P4" ca="1">-INDIRECT("'data'!$L$" &amp; $A$1)*parameters!$B$14</f>
        <v>-405.72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911.0447761194032</v>
      </c>
      <c r="G5" s="14">
        <f ca="1">Q7/parameters!$B$7-(G3+G4)</f>
        <v>12349.348378249819</v>
      </c>
      <c r="H5" s="14"/>
      <c r="I5" s="14"/>
      <c r="J5" s="14"/>
      <c r="K5" s="13"/>
      <c r="L5" s="16">
        <f t="shared" ca="1" si="0"/>
        <v>13260.393154369222</v>
      </c>
      <c r="M5" s="16"/>
      <c r="N5" s="16"/>
      <c r="O5" s="11" cm="1">
        <f t="array" aca="1" ref="O5" ca="1">INDIRECT("'data'!$M$" &amp; $A$1)*parameters!$B$15</f>
        <v>137.19999999999999</v>
      </c>
      <c r="P5" s="13" cm="1">
        <f t="array" aca="1" ref="P5" ca="1">-INDIRECT("'data'!$N$" &amp; $A$1)*parameters!$B$15</f>
        <v>-6835.5</v>
      </c>
      <c r="Q5" s="16">
        <f ca="1">SUM(L5:P5)</f>
        <v>6562.0931543692222</v>
      </c>
      <c r="R5" s="16">
        <f t="shared" ca="1" si="2"/>
        <v>6562.0931543692222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4272.8</v>
      </c>
      <c r="I6" s="14"/>
      <c r="J6" s="14"/>
      <c r="K6" s="13"/>
      <c r="L6" s="16">
        <f t="shared" ca="1" si="0"/>
        <v>4272.8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4272.8</v>
      </c>
      <c r="R6" s="16">
        <f t="shared" ca="1" si="2"/>
        <v>4272.8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13196.68</v>
      </c>
      <c r="I7" s="14"/>
      <c r="J7" s="14"/>
      <c r="K7" s="13"/>
      <c r="L7" s="16">
        <f t="shared" ca="1" si="0"/>
        <v>13196.68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13196.68</v>
      </c>
      <c r="R7" s="16">
        <f t="shared" ca="1" si="2"/>
        <v>13196.68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12952.509759385406</v>
      </c>
      <c r="J8" s="14">
        <f ca="1">Q10/J18</f>
        <v>5595.9502406145939</v>
      </c>
      <c r="K8" s="13"/>
      <c r="L8" s="16">
        <f t="shared" ca="1" si="0"/>
        <v>18548.46</v>
      </c>
      <c r="M8" s="16"/>
      <c r="N8" s="16">
        <f t="shared" ca="1" si="3"/>
        <v>0</v>
      </c>
      <c r="O8" s="11" cm="1">
        <f t="array" aca="1" ref="O8" ca="1">INDIRECT("'data'!$R$" &amp; $A$1)*parameters!$B$15</f>
        <v>115.64</v>
      </c>
      <c r="P8" s="13" cm="1">
        <f t="array" aca="1" ref="P8" ca="1">-INDIRECT("'data'!$S$" &amp; $A$1)*parameters!$B$15</f>
        <v>-1194.6199999999999</v>
      </c>
      <c r="Q8" s="16">
        <f ca="1">SUM(Q6:Q7)</f>
        <v>17469.48</v>
      </c>
      <c r="R8" s="16">
        <f t="shared" ca="1" si="2"/>
        <v>17469.48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10766.28</v>
      </c>
      <c r="L9" s="16">
        <f t="shared" ca="1" si="0"/>
        <v>10766.28</v>
      </c>
      <c r="M9" s="16"/>
      <c r="N9" s="16">
        <f t="shared" ca="1" si="3"/>
        <v>0</v>
      </c>
      <c r="O9" s="11" cm="1">
        <f t="array" aca="1" ref="O9" ca="1">INDIRECT("'data'!$U$" &amp; $A$1)*parameters!$B$15</f>
        <v>3623.06</v>
      </c>
      <c r="P9" s="13" cm="1">
        <f t="array" aca="1" ref="P9" ca="1">-INDIRECT("'data'!$V$" &amp; $A$1)*parameters!$B$15</f>
        <v>-2722.44</v>
      </c>
      <c r="Q9" s="16" cm="1">
        <f t="array" aca="1" ref="Q9" ca="1">INDIRECT("'data'!$T$" &amp; $A$1)*parameters!$B$15</f>
        <v>11666.9</v>
      </c>
      <c r="R9" s="16">
        <f t="shared" ca="1" si="2"/>
        <v>11666.9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9455.4205689900427</v>
      </c>
      <c r="L10" s="16">
        <f t="shared" ca="1" si="0"/>
        <v>9455.4205689900427</v>
      </c>
      <c r="M10" s="16"/>
      <c r="N10" s="16">
        <f t="shared" ca="1" si="3"/>
        <v>0</v>
      </c>
      <c r="O10" s="11" cm="1">
        <f t="array" aca="1" ref="O10" ca="1">INDIRECT("'data'!$X$" &amp; $A$1)*parameters!$B$15</f>
        <v>2102.1</v>
      </c>
      <c r="P10" s="13" cm="1">
        <f t="array" aca="1" ref="P10" ca="1">-INDIRECT("'data'!$Y$" &amp; $A$1)*parameters!$B$15</f>
        <v>-6517</v>
      </c>
      <c r="Q10" s="16" cm="1">
        <f t="array" aca="1" ref="Q10" ca="1">INDIRECT("'data'!$W$" &amp; $A$1)*parameters!$B$15</f>
        <v>5040.5205689900422</v>
      </c>
      <c r="R10" s="16">
        <f t="shared" ca="1" si="2"/>
        <v>5040.5205689900431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19050.664889331438</v>
      </c>
      <c r="N11" s="19"/>
      <c r="O11" s="21" cm="1">
        <f t="array" aca="1" ref="O11" ca="1">INDIRECT("'data'!$Z$" &amp; $A$1)*parameters!$B$15</f>
        <v>7546</v>
      </c>
      <c r="P11" s="27" cm="1">
        <f t="array" aca="1" ref="P11" ca="1">-INDIRECT("'data'!$AA$" &amp; $A$1)*parameters!$B$15</f>
        <v>-8344.7000000000007</v>
      </c>
      <c r="Q11" s="16">
        <f ca="1">K9*parameters!$B$10+K10*parameters!$B$11</f>
        <v>18251.964889331437</v>
      </c>
      <c r="R11" s="16">
        <f t="shared" ref="R11:R17" ca="1" si="4">SUM(L11:P11)</f>
        <v>18251.964889331437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-24.923578544832253</v>
      </c>
      <c r="D12" s="9">
        <f ca="1">-(D17-Q4)</f>
        <v>0</v>
      </c>
      <c r="E12" s="9">
        <f ca="1">-(E17-Q5)</f>
        <v>-811.04522132653256</v>
      </c>
      <c r="F12" s="9">
        <f ca="1">-(F17-Q6)</f>
        <v>-282.42388059701534</v>
      </c>
      <c r="G12" s="9">
        <f ca="1">-(G17-Q7)</f>
        <v>-592.95427377220585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-1711.346954240586</v>
      </c>
      <c r="M12" s="17"/>
      <c r="N12" s="17"/>
      <c r="O12" s="10"/>
      <c r="P12" s="12"/>
      <c r="Q12" s="9">
        <f t="shared" ref="Q12:Q17" ca="1" si="6">SUM(L12:P12)</f>
        <v>-1711.346954240586</v>
      </c>
      <c r="R12" s="17">
        <f t="shared" ca="1" si="4"/>
        <v>-1711.346954240586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-1285.6097593854065</v>
      </c>
      <c r="J13" s="14">
        <f ca="1">-(J17-Q10)</f>
        <v>-555.4296716245517</v>
      </c>
      <c r="K13" s="13">
        <f ca="1">-(K17-Q11)</f>
        <v>-1969.7356796586064</v>
      </c>
      <c r="L13" s="14">
        <f t="shared" ca="1" si="5"/>
        <v>-3810.7751106685646</v>
      </c>
      <c r="M13" s="16">
        <f ca="1">-E15</f>
        <v>-3562.3632650271902</v>
      </c>
      <c r="N13" s="16"/>
      <c r="O13" s="11"/>
      <c r="P13" s="13"/>
      <c r="Q13" s="14">
        <f t="shared" ca="1" si="6"/>
        <v>-7373.1383756957548</v>
      </c>
      <c r="R13" s="16">
        <f t="shared" ca="1" si="4"/>
        <v>-7373.1383756957548</v>
      </c>
    </row>
    <row r="14" spans="1:20">
      <c r="A14" s="18" t="s">
        <v>78</v>
      </c>
      <c r="B14" s="11"/>
      <c r="C14" s="14"/>
      <c r="D14" s="14"/>
      <c r="E14" s="14">
        <f ca="1">-(I13+J13)-K13</f>
        <v>3810.7751106685646</v>
      </c>
      <c r="F14" s="14"/>
      <c r="G14" s="14"/>
      <c r="H14" s="14"/>
      <c r="I14" s="14"/>
      <c r="J14" s="14"/>
      <c r="K14" s="13"/>
      <c r="L14" s="14">
        <f t="shared" ca="1" si="5"/>
        <v>3810.7751106685646</v>
      </c>
      <c r="M14" s="16"/>
      <c r="N14" s="16"/>
      <c r="O14" s="11"/>
      <c r="P14" s="13"/>
      <c r="Q14" s="14">
        <f t="shared" ca="1" si="6"/>
        <v>3810.7751106685646</v>
      </c>
      <c r="R14" s="16">
        <f t="shared" ca="1" si="4"/>
        <v>3810.7751106685646</v>
      </c>
    </row>
    <row r="15" spans="1:20">
      <c r="A15" s="18" t="s">
        <v>79</v>
      </c>
      <c r="B15" s="11"/>
      <c r="C15" s="14"/>
      <c r="D15" s="14"/>
      <c r="E15" s="14">
        <f ca="1">E17-E14</f>
        <v>3562.3632650271902</v>
      </c>
      <c r="F15" s="14"/>
      <c r="G15" s="14"/>
      <c r="H15" s="14"/>
      <c r="I15" s="14"/>
      <c r="J15" s="14"/>
      <c r="K15" s="13"/>
      <c r="L15" s="14">
        <f t="shared" ca="1" si="5"/>
        <v>3562.3632650271902</v>
      </c>
      <c r="M15" s="16"/>
      <c r="N15" s="16"/>
      <c r="O15" s="11"/>
      <c r="P15" s="13"/>
      <c r="Q15" s="14">
        <f t="shared" ca="1" si="6"/>
        <v>3562.3632650271902</v>
      </c>
      <c r="R15" s="16">
        <f t="shared" ca="1" si="4"/>
        <v>3562.3632650271902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3956.1235785448321</v>
      </c>
      <c r="D17" s="9">
        <f ca="1">SUM(D$2:D$11)</f>
        <v>0</v>
      </c>
      <c r="E17" s="9">
        <f ca="1">$Q$5/parameters!$B$4</f>
        <v>7373.1383756957548</v>
      </c>
      <c r="F17" s="9">
        <f t="shared" ref="F17:K17" ca="1" si="7">SUM(F$2:F$11)</f>
        <v>4555.2238805970155</v>
      </c>
      <c r="G17" s="9">
        <f t="shared" ca="1" si="7"/>
        <v>13789.634273772206</v>
      </c>
      <c r="H17" s="9">
        <f t="shared" ca="1" si="7"/>
        <v>17469.48</v>
      </c>
      <c r="I17" s="9">
        <f t="shared" ca="1" si="7"/>
        <v>12952.509759385406</v>
      </c>
      <c r="J17" s="9">
        <f t="shared" ca="1" si="7"/>
        <v>5595.9502406145939</v>
      </c>
      <c r="K17" s="9">
        <f t="shared" ca="1" si="7"/>
        <v>20221.700568990043</v>
      </c>
      <c r="L17" s="17">
        <f t="shared" ca="1" si="5"/>
        <v>85913.760677599857</v>
      </c>
      <c r="M17" s="17"/>
      <c r="N17" s="17"/>
      <c r="O17" s="9"/>
      <c r="P17" s="14"/>
      <c r="Q17" s="11">
        <f t="shared" ca="1" si="6"/>
        <v>85913.760677599857</v>
      </c>
      <c r="R17" s="17">
        <f t="shared" ca="1" si="4"/>
        <v>85913.760677599857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0.90074435122862173</v>
      </c>
      <c r="J18" s="39">
        <f ca="1">I18</f>
        <v>0.90074435122862173</v>
      </c>
      <c r="K18" s="40">
        <f ca="1">1-(-K13)/K17</f>
        <v>0.90259297565313601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7868.5015598269083</v>
      </c>
      <c r="D2" s="9">
        <f ca="1">Q4/parameters!$B$3</f>
        <v>547.16715306430513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8415.6687128912126</v>
      </c>
      <c r="M2" s="17"/>
      <c r="N2" s="17">
        <f ca="1">Q2-(L2+O2+P2)</f>
        <v>0</v>
      </c>
      <c r="O2" s="11" cm="1">
        <f t="array" aca="1" ref="O2" ca="1">INDIRECT("'data'!$F$" &amp; $A$1)</f>
        <v>17746.95</v>
      </c>
      <c r="P2" s="13">
        <f ca="1">IF(-(L2-Q2+O2)&lt;0, -(L2-Q2+O2), 0)</f>
        <v>-6829.6187128912134</v>
      </c>
      <c r="Q2" s="17" cm="1">
        <f t="array" aca="1" ref="Q2" ca="1">INDIRECT("'data'!$D$" &amp; $A$1)</f>
        <v>19333</v>
      </c>
      <c r="R2" s="17">
        <f ca="1">SUM(L2:P2)</f>
        <v>19333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7494.8059701492548</v>
      </c>
      <c r="G3" s="14">
        <f ca="1">Q3-O3-P3-F3</f>
        <v>319.39902985074423</v>
      </c>
      <c r="H3" s="14"/>
      <c r="I3" s="14"/>
      <c r="J3" s="14"/>
      <c r="K3" s="13"/>
      <c r="L3" s="16">
        <f t="shared" ca="1" si="0"/>
        <v>7814.204999999999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99.224999999999994</v>
      </c>
      <c r="P3" s="13" cm="1">
        <f t="array" aca="1" ref="P3" ca="1">-INDIRECT("'data'!$I$" &amp; $A$1)*parameters!$B$13</f>
        <v>-94.5</v>
      </c>
      <c r="Q3" s="16" cm="1">
        <f t="array" aca="1" ref="Q3" ca="1">INDIRECT("'data'!$G$" &amp; $A$1)*parameters!$B$13</f>
        <v>7818.9299999999994</v>
      </c>
      <c r="R3" s="16">
        <f t="shared" ref="R3:R10" ca="1" si="2">SUM(L3:P3)</f>
        <v>7818.9299999999994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531.76</v>
      </c>
      <c r="H4" s="14"/>
      <c r="I4" s="14"/>
      <c r="J4" s="14"/>
      <c r="K4" s="13"/>
      <c r="L4" s="16">
        <f t="shared" ca="1" si="0"/>
        <v>531.76</v>
      </c>
      <c r="M4" s="16"/>
      <c r="N4" s="16">
        <f t="shared" ca="1" si="1"/>
        <v>0</v>
      </c>
      <c r="O4" s="11" cm="1">
        <f t="array" aca="1" ref="O4" ca="1">INDIRECT("'data'!$K$" &amp; $A$1)*parameters!$B$14</f>
        <v>488.52000000000004</v>
      </c>
      <c r="P4" s="13" cm="1">
        <f t="array" aca="1" ref="P4" ca="1">-INDIRECT("'data'!$L$" &amp; $A$1)*parameters!$B$14</f>
        <v>-476.56</v>
      </c>
      <c r="Q4" s="16" cm="1">
        <f t="array" aca="1" ref="Q4" ca="1">INDIRECT("'data'!$J$" &amp; $A$1)*parameters!$B$14</f>
        <v>543.72</v>
      </c>
      <c r="R4" s="16">
        <f t="shared" ca="1" si="2"/>
        <v>543.72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1873.7014925373137</v>
      </c>
      <c r="G5" s="14">
        <f ca="1">Q7/parameters!$B$7-(G3+G4)</f>
        <v>5662.7176681638848</v>
      </c>
      <c r="H5" s="14"/>
      <c r="I5" s="14"/>
      <c r="J5" s="14"/>
      <c r="K5" s="13"/>
      <c r="L5" s="16">
        <f t="shared" ca="1" si="0"/>
        <v>7536.4191607011981</v>
      </c>
      <c r="M5" s="16"/>
      <c r="N5" s="16"/>
      <c r="O5" s="11" cm="1">
        <f t="array" aca="1" ref="O5" ca="1">INDIRECT("'data'!$M$" &amp; $A$1)*parameters!$B$15</f>
        <v>2994.88</v>
      </c>
      <c r="P5" s="13" cm="1">
        <f t="array" aca="1" ref="P5" ca="1">-INDIRECT("'data'!$N$" &amp; $A$1)*parameters!$B$15</f>
        <v>-1554.28</v>
      </c>
      <c r="Q5" s="16">
        <f ca="1">SUM(L5:P5)</f>
        <v>8977.0191607011966</v>
      </c>
      <c r="R5" s="16">
        <f t="shared" ca="1" si="2"/>
        <v>8977.0191607011966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8787.66</v>
      </c>
      <c r="I6" s="14"/>
      <c r="J6" s="14"/>
      <c r="K6" s="13"/>
      <c r="L6" s="16">
        <f t="shared" ca="1" si="0"/>
        <v>8787.66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8787.66</v>
      </c>
      <c r="R6" s="16">
        <f t="shared" ca="1" si="2"/>
        <v>8787.66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6233.78</v>
      </c>
      <c r="I7" s="14"/>
      <c r="J7" s="14"/>
      <c r="K7" s="13"/>
      <c r="L7" s="16">
        <f t="shared" ca="1" si="0"/>
        <v>6233.78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6233.78</v>
      </c>
      <c r="R7" s="16">
        <f t="shared" ca="1" si="2"/>
        <v>6233.78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3816.5117445370247</v>
      </c>
      <c r="J8" s="14">
        <f ca="1">Q10/J18</f>
        <v>11552.828255462975</v>
      </c>
      <c r="K8" s="13"/>
      <c r="L8" s="16">
        <f t="shared" ca="1" si="0"/>
        <v>15369.34</v>
      </c>
      <c r="M8" s="16"/>
      <c r="N8" s="16">
        <f t="shared" ca="1" si="3"/>
        <v>0</v>
      </c>
      <c r="O8" s="11" cm="1">
        <f t="array" aca="1" ref="O8" ca="1">INDIRECT("'data'!$R$" &amp; $A$1)*parameters!$B$15</f>
        <v>565.46</v>
      </c>
      <c r="P8" s="13" cm="1">
        <f t="array" aca="1" ref="P8" ca="1">-INDIRECT("'data'!$S$" &amp; $A$1)*parameters!$B$15</f>
        <v>-913.36</v>
      </c>
      <c r="Q8" s="16">
        <f ca="1">SUM(Q6:Q7)</f>
        <v>15021.439999999999</v>
      </c>
      <c r="R8" s="16">
        <f t="shared" ca="1" si="2"/>
        <v>15021.439999999999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4295.34</v>
      </c>
      <c r="L9" s="16">
        <f t="shared" ca="1" si="0"/>
        <v>4295.34</v>
      </c>
      <c r="M9" s="16"/>
      <c r="N9" s="16">
        <f t="shared" ca="1" si="3"/>
        <v>0</v>
      </c>
      <c r="O9" s="11" cm="1">
        <f t="array" aca="1" ref="O9" ca="1">INDIRECT("'data'!$U$" &amp; $A$1)*parameters!$B$15</f>
        <v>1642.48</v>
      </c>
      <c r="P9" s="13" cm="1">
        <f t="array" aca="1" ref="P9" ca="1">-INDIRECT("'data'!$V$" &amp; $A$1)*parameters!$B$15</f>
        <v>-2761.64</v>
      </c>
      <c r="Q9" s="16" cm="1">
        <f t="array" aca="1" ref="Q9" ca="1">INDIRECT("'data'!$T$" &amp; $A$1)*parameters!$B$15</f>
        <v>3176.18</v>
      </c>
      <c r="R9" s="16">
        <f t="shared" ca="1" si="2"/>
        <v>3176.18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11560.782588904694</v>
      </c>
      <c r="L10" s="16">
        <f t="shared" ca="1" si="0"/>
        <v>11560.782588904694</v>
      </c>
      <c r="M10" s="16"/>
      <c r="N10" s="16">
        <f t="shared" ca="1" si="3"/>
        <v>0</v>
      </c>
      <c r="O10" s="11" cm="1">
        <f t="array" aca="1" ref="O10" ca="1">INDIRECT("'data'!$X$" &amp; $A$1)*parameters!$B$15</f>
        <v>2558.7799999999997</v>
      </c>
      <c r="P10" s="13" cm="1">
        <f t="array" aca="1" ref="P10" ca="1">-INDIRECT("'data'!$Y$" &amp; $A$1)*parameters!$B$15</f>
        <v>-4505.0599999999995</v>
      </c>
      <c r="Q10" s="16" cm="1">
        <f t="array" aca="1" ref="Q10" ca="1">INDIRECT("'data'!$W$" &amp; $A$1)*parameters!$B$15</f>
        <v>9614.5025889046938</v>
      </c>
      <c r="R10" s="16">
        <f t="shared" ca="1" si="2"/>
        <v>9614.5025889046938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17269.752626458037</v>
      </c>
      <c r="N11" s="19"/>
      <c r="O11" s="21" cm="1">
        <f t="array" aca="1" ref="O11" ca="1">INDIRECT("'data'!$Z$" &amp; $A$1)*parameters!$B$15</f>
        <v>7798.84</v>
      </c>
      <c r="P11" s="27" cm="1">
        <f t="array" aca="1" ref="P11" ca="1">-INDIRECT("'data'!$AA$" &amp; $A$1)*parameters!$B$15</f>
        <v>-11088.699999999999</v>
      </c>
      <c r="Q11" s="16">
        <f ca="1">K9*parameters!$B$10+K10*parameters!$B$11</f>
        <v>13979.892626458037</v>
      </c>
      <c r="R11" s="16">
        <f t="shared" ref="R11:R17" ca="1" si="4">SUM(L11:P11)</f>
        <v>13979.892626458039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-49.571559826908924</v>
      </c>
      <c r="D12" s="9">
        <f ca="1">-(D17-Q4)</f>
        <v>-3.4471530643050983</v>
      </c>
      <c r="E12" s="9">
        <f ca="1">-(E17-Q5)</f>
        <v>-1109.5192221091365</v>
      </c>
      <c r="F12" s="9">
        <f ca="1">-(F17-Q6)</f>
        <v>-580.84746268656818</v>
      </c>
      <c r="G12" s="9">
        <f ca="1">-(G17-Q7)</f>
        <v>-280.09669801462951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-2023.4820957015481</v>
      </c>
      <c r="M12" s="17"/>
      <c r="N12" s="17"/>
      <c r="O12" s="10"/>
      <c r="P12" s="12"/>
      <c r="Q12" s="9">
        <f t="shared" ref="Q12:Q17" ca="1" si="6">SUM(L12:P12)</f>
        <v>-2023.4820957015481</v>
      </c>
      <c r="R12" s="17">
        <f t="shared" ca="1" si="4"/>
        <v>-2023.4820957015481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-640.33174453702486</v>
      </c>
      <c r="J13" s="14">
        <f ca="1">-(J17-Q10)</f>
        <v>-1938.3256665582812</v>
      </c>
      <c r="K13" s="13">
        <f ca="1">-(K17-Q11)</f>
        <v>-1876.2299624466577</v>
      </c>
      <c r="L13" s="14">
        <f t="shared" ca="1" si="5"/>
        <v>-4454.8873735419638</v>
      </c>
      <c r="M13" s="16">
        <f ca="1">-E15</f>
        <v>-5631.6510092683693</v>
      </c>
      <c r="N13" s="16"/>
      <c r="O13" s="11"/>
      <c r="P13" s="13"/>
      <c r="Q13" s="14">
        <f t="shared" ca="1" si="6"/>
        <v>-10086.538382810333</v>
      </c>
      <c r="R13" s="16">
        <f t="shared" ca="1" si="4"/>
        <v>-10086.538382810333</v>
      </c>
    </row>
    <row r="14" spans="1:20">
      <c r="A14" s="18" t="s">
        <v>78</v>
      </c>
      <c r="B14" s="11"/>
      <c r="C14" s="14"/>
      <c r="D14" s="14"/>
      <c r="E14" s="14">
        <f ca="1">-(I13+J13)-K13</f>
        <v>4454.8873735419638</v>
      </c>
      <c r="F14" s="14"/>
      <c r="G14" s="14"/>
      <c r="H14" s="14"/>
      <c r="I14" s="14"/>
      <c r="J14" s="14"/>
      <c r="K14" s="13"/>
      <c r="L14" s="14">
        <f t="shared" ca="1" si="5"/>
        <v>4454.8873735419638</v>
      </c>
      <c r="M14" s="16"/>
      <c r="N14" s="16"/>
      <c r="O14" s="11"/>
      <c r="P14" s="13"/>
      <c r="Q14" s="14">
        <f t="shared" ca="1" si="6"/>
        <v>4454.8873735419638</v>
      </c>
      <c r="R14" s="16">
        <f t="shared" ca="1" si="4"/>
        <v>4454.8873735419638</v>
      </c>
    </row>
    <row r="15" spans="1:20">
      <c r="A15" s="18" t="s">
        <v>79</v>
      </c>
      <c r="B15" s="11"/>
      <c r="C15" s="14"/>
      <c r="D15" s="14"/>
      <c r="E15" s="14">
        <f ca="1">E17-E14</f>
        <v>5631.6510092683693</v>
      </c>
      <c r="F15" s="14"/>
      <c r="G15" s="14"/>
      <c r="H15" s="14"/>
      <c r="I15" s="14"/>
      <c r="J15" s="14"/>
      <c r="K15" s="13"/>
      <c r="L15" s="14">
        <f t="shared" ca="1" si="5"/>
        <v>5631.6510092683693</v>
      </c>
      <c r="M15" s="16"/>
      <c r="N15" s="16"/>
      <c r="O15" s="11"/>
      <c r="P15" s="13"/>
      <c r="Q15" s="14">
        <f t="shared" ca="1" si="6"/>
        <v>5631.6510092683693</v>
      </c>
      <c r="R15" s="16">
        <f t="shared" ca="1" si="4"/>
        <v>5631.6510092683693</v>
      </c>
    </row>
    <row r="16" spans="1:20">
      <c r="A16" s="30" t="s">
        <v>89</v>
      </c>
      <c r="B16" s="21">
        <f ca="1">Q2</f>
        <v>19333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19333</v>
      </c>
      <c r="M16" s="19"/>
      <c r="N16" s="19"/>
      <c r="O16" s="21"/>
      <c r="P16" s="27"/>
      <c r="Q16" s="22">
        <f t="shared" ca="1" si="6"/>
        <v>19333</v>
      </c>
      <c r="R16" s="19">
        <f t="shared" ca="1" si="4"/>
        <v>19333</v>
      </c>
    </row>
    <row r="17" spans="1:18">
      <c r="A17" s="29" t="s">
        <v>88</v>
      </c>
      <c r="B17" s="9">
        <f ca="1">B16</f>
        <v>19333</v>
      </c>
      <c r="C17" s="9">
        <f ca="1">SUM(C$2:C$11)</f>
        <v>7868.5015598269083</v>
      </c>
      <c r="D17" s="9">
        <f ca="1">SUM(D$2:D$11)</f>
        <v>547.16715306430513</v>
      </c>
      <c r="E17" s="9">
        <f ca="1">$Q$5/parameters!$B$4</f>
        <v>10086.538382810333</v>
      </c>
      <c r="F17" s="9">
        <f t="shared" ref="F17:K17" ca="1" si="7">SUM(F$2:F$11)</f>
        <v>9368.507462686568</v>
      </c>
      <c r="G17" s="9">
        <f t="shared" ca="1" si="7"/>
        <v>6513.8766980146293</v>
      </c>
      <c r="H17" s="9">
        <f t="shared" ca="1" si="7"/>
        <v>15021.439999999999</v>
      </c>
      <c r="I17" s="9">
        <f t="shared" ca="1" si="7"/>
        <v>3816.5117445370247</v>
      </c>
      <c r="J17" s="9">
        <f t="shared" ca="1" si="7"/>
        <v>11552.828255462975</v>
      </c>
      <c r="K17" s="9">
        <f t="shared" ca="1" si="7"/>
        <v>15856.122588904695</v>
      </c>
      <c r="L17" s="17">
        <f t="shared" ca="1" si="5"/>
        <v>99964.493845307428</v>
      </c>
      <c r="M17" s="17"/>
      <c r="N17" s="17"/>
      <c r="O17" s="9"/>
      <c r="P17" s="14"/>
      <c r="Q17" s="11">
        <f t="shared" ca="1" si="6"/>
        <v>99964.493845307428</v>
      </c>
      <c r="R17" s="17">
        <f t="shared" ca="1" si="4"/>
        <v>99964.493845307428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0.83222068019216788</v>
      </c>
      <c r="J18" s="39">
        <f ca="1">I18</f>
        <v>0.83222068019216788</v>
      </c>
      <c r="K18" s="40">
        <f ca="1">1-(-K13)/K17</f>
        <v>0.88167157816000064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0</v>
      </c>
      <c r="D2" s="9">
        <f ca="1">Q4/parameters!$B$3</f>
        <v>1173.9559223105564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1173.9559223105564</v>
      </c>
      <c r="M2" s="17"/>
      <c r="N2" s="17">
        <f ca="1">Q2-(L2+O2+P2)</f>
        <v>-9.2370555648813024E-14</v>
      </c>
      <c r="O2" s="11" cm="1">
        <f t="array" aca="1" ref="O2" ca="1">INDIRECT("'data'!$F$" &amp; $A$1)</f>
        <v>458.90000000000003</v>
      </c>
      <c r="P2" s="13">
        <f ca="1">IF(-(L2-Q2+O2)&lt;0, -(L2-Q2+O2), 0)</f>
        <v>-1614.4559223105564</v>
      </c>
      <c r="Q2" s="17" cm="1">
        <f t="array" aca="1" ref="Q2" ca="1">INDIRECT("'data'!$D$" &amp; $A$1)</f>
        <v>18.399999999999999</v>
      </c>
      <c r="R2" s="17">
        <f ca="1">SUM(L2:P2)</f>
        <v>18.400000000000091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34.02000000000001</v>
      </c>
      <c r="H3" s="14"/>
      <c r="I3" s="14"/>
      <c r="J3" s="14"/>
      <c r="K3" s="13"/>
      <c r="L3" s="16">
        <f t="shared" ca="1" si="0"/>
        <v>34.02000000000001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84.10499999999999</v>
      </c>
      <c r="P3" s="13" cm="1">
        <f t="array" aca="1" ref="P3" ca="1">-INDIRECT("'data'!$I$" &amp; $A$1)*parameters!$B$13</f>
        <v>-118.125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1376.32</v>
      </c>
      <c r="H4" s="14"/>
      <c r="I4" s="14"/>
      <c r="J4" s="14"/>
      <c r="K4" s="13"/>
      <c r="L4" s="16">
        <f t="shared" ca="1" si="0"/>
        <v>1376.32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-209.76000000000002</v>
      </c>
      <c r="Q4" s="16" cm="1">
        <f t="array" aca="1" ref="Q4" ca="1">INDIRECT("'data'!$J$" &amp; $A$1)*parameters!$B$14</f>
        <v>1166.56</v>
      </c>
      <c r="R4" s="16">
        <f t="shared" ca="1" si="2"/>
        <v>1166.56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2352.9828840125392</v>
      </c>
      <c r="H5" s="14"/>
      <c r="I5" s="14"/>
      <c r="J5" s="14"/>
      <c r="K5" s="13"/>
      <c r="L5" s="16">
        <f t="shared" ca="1" si="0"/>
        <v>2352.9828840125392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-1177.96</v>
      </c>
      <c r="Q5" s="16">
        <f ca="1">SUM(L5:P5)</f>
        <v>1175.0228840125392</v>
      </c>
      <c r="R5" s="16">
        <f t="shared" ca="1" si="2"/>
        <v>1175.0228840125392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3601.5</v>
      </c>
      <c r="I7" s="14"/>
      <c r="J7" s="14"/>
      <c r="K7" s="13"/>
      <c r="L7" s="16">
        <f t="shared" ca="1" si="0"/>
        <v>3601.5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3601.5</v>
      </c>
      <c r="R7" s="16">
        <f t="shared" ca="1" si="2"/>
        <v>3601.5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3002.2746842011175</v>
      </c>
      <c r="J8" s="14">
        <f ca="1">Q10/J18</f>
        <v>2301.4853157988828</v>
      </c>
      <c r="K8" s="13"/>
      <c r="L8" s="16">
        <f t="shared" ca="1" si="0"/>
        <v>5303.76</v>
      </c>
      <c r="M8" s="16"/>
      <c r="N8" s="16">
        <f t="shared" ca="1" si="3"/>
        <v>0</v>
      </c>
      <c r="O8" s="11" cm="1">
        <f t="array" aca="1" ref="O8" ca="1">INDIRECT("'data'!$R$" &amp; $A$1)*parameters!$B$15</f>
        <v>12.74</v>
      </c>
      <c r="P8" s="13" cm="1">
        <f t="array" aca="1" ref="P8" ca="1">-INDIRECT("'data'!$S$" &amp; $A$1)*parameters!$B$15</f>
        <v>-1715</v>
      </c>
      <c r="Q8" s="16">
        <f ca="1">SUM(Q6:Q7)</f>
        <v>3601.5</v>
      </c>
      <c r="R8" s="16">
        <f t="shared" ca="1" si="2"/>
        <v>3601.5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3167.36</v>
      </c>
      <c r="L9" s="16">
        <f t="shared" ca="1" si="0"/>
        <v>3167.36</v>
      </c>
      <c r="M9" s="16"/>
      <c r="N9" s="16">
        <f t="shared" ca="1" si="3"/>
        <v>0</v>
      </c>
      <c r="O9" s="11" cm="1">
        <f t="array" aca="1" ref="O9" ca="1">INDIRECT("'data'!$U$" &amp; $A$1)*parameters!$B$15</f>
        <v>260.68</v>
      </c>
      <c r="P9" s="13" cm="1">
        <f t="array" aca="1" ref="P9" ca="1">-INDIRECT("'data'!$V$" &amp; $A$1)*parameters!$B$15</f>
        <v>-766.36</v>
      </c>
      <c r="Q9" s="16" cm="1">
        <f t="array" aca="1" ref="Q9" ca="1">INDIRECT("'data'!$T$" &amp; $A$1)*parameters!$B$15</f>
        <v>2661.68</v>
      </c>
      <c r="R9" s="16">
        <f t="shared" ca="1" si="2"/>
        <v>2661.68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3638.7720625889046</v>
      </c>
      <c r="L10" s="16">
        <f t="shared" ca="1" si="0"/>
        <v>3638.7720625889046</v>
      </c>
      <c r="M10" s="16"/>
      <c r="N10" s="16">
        <f t="shared" ca="1" si="3"/>
        <v>0</v>
      </c>
      <c r="O10" s="11" cm="1">
        <f t="array" aca="1" ref="O10" ca="1">INDIRECT("'data'!$X$" &amp; $A$1)*parameters!$B$15</f>
        <v>703.64</v>
      </c>
      <c r="P10" s="13" cm="1">
        <f t="array" aca="1" ref="P10" ca="1">-INDIRECT("'data'!$Y$" &amp; $A$1)*parameters!$B$15</f>
        <v>-2302.02</v>
      </c>
      <c r="Q10" s="16" cm="1">
        <f t="array" aca="1" ref="Q10" ca="1">INDIRECT("'data'!$W$" &amp; $A$1)*parameters!$B$15</f>
        <v>2040.3920625889045</v>
      </c>
      <c r="R10" s="16">
        <f t="shared" ca="1" si="2"/>
        <v>2040.3920625889045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7279.7223738264584</v>
      </c>
      <c r="N11" s="19"/>
      <c r="O11" s="21" cm="1">
        <f t="array" aca="1" ref="O11" ca="1">INDIRECT("'data'!$Z$" &amp; $A$1)*parameters!$B$15</f>
        <v>1029</v>
      </c>
      <c r="P11" s="27" cm="1">
        <f t="array" aca="1" ref="P11" ca="1">-INDIRECT("'data'!$AA$" &amp; $A$1)*parameters!$B$15</f>
        <v>-2202.06</v>
      </c>
      <c r="Q11" s="16">
        <f ca="1">K9*parameters!$B$10+K10*parameters!$B$11</f>
        <v>6106.662373826458</v>
      </c>
      <c r="R11" s="16">
        <f t="shared" ref="R11:R17" ca="1" si="4">SUM(L11:P11)</f>
        <v>6106.6623738264589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-7.3959223105564433</v>
      </c>
      <c r="E12" s="9">
        <f ca="1">-(E17-Q5)</f>
        <v>-145.22754746222381</v>
      </c>
      <c r="F12" s="9">
        <f ca="1">-(F17-Q6)</f>
        <v>0</v>
      </c>
      <c r="G12" s="9">
        <f ca="1">-(G17-Q7)</f>
        <v>-161.82288401253936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-314.44635378531962</v>
      </c>
      <c r="M12" s="17"/>
      <c r="N12" s="17"/>
      <c r="O12" s="10"/>
      <c r="P12" s="12"/>
      <c r="Q12" s="9">
        <f t="shared" ref="Q12:Q17" ca="1" si="6">SUM(L12:P12)</f>
        <v>-314.44635378531962</v>
      </c>
      <c r="R12" s="17">
        <f t="shared" ca="1" si="4"/>
        <v>-314.44635378531962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-340.59468420111762</v>
      </c>
      <c r="J13" s="14">
        <f ca="1">-(J17-Q10)</f>
        <v>-261.09325320997823</v>
      </c>
      <c r="K13" s="13">
        <f ca="1">-(K17-Q11)</f>
        <v>-699.46968876244682</v>
      </c>
      <c r="L13" s="14">
        <f t="shared" ca="1" si="5"/>
        <v>-1301.1576261735427</v>
      </c>
      <c r="M13" s="16">
        <f ca="1">-E15</f>
        <v>-19.092805301220324</v>
      </c>
      <c r="N13" s="16"/>
      <c r="O13" s="11"/>
      <c r="P13" s="13"/>
      <c r="Q13" s="14">
        <f t="shared" ca="1" si="6"/>
        <v>-1320.250431474763</v>
      </c>
      <c r="R13" s="16">
        <f t="shared" ca="1" si="4"/>
        <v>-1320.250431474763</v>
      </c>
    </row>
    <row r="14" spans="1:19">
      <c r="A14" s="18" t="s">
        <v>78</v>
      </c>
      <c r="B14" s="11"/>
      <c r="C14" s="14"/>
      <c r="D14" s="14"/>
      <c r="E14" s="14">
        <f ca="1">-(I13+J13)-K13</f>
        <v>1301.1576261735427</v>
      </c>
      <c r="F14" s="14"/>
      <c r="G14" s="14"/>
      <c r="H14" s="14"/>
      <c r="I14" s="14"/>
      <c r="J14" s="14"/>
      <c r="K14" s="13"/>
      <c r="L14" s="14">
        <f t="shared" ca="1" si="5"/>
        <v>1301.1576261735427</v>
      </c>
      <c r="M14" s="16"/>
      <c r="N14" s="16"/>
      <c r="O14" s="11"/>
      <c r="P14" s="13"/>
      <c r="Q14" s="14">
        <f t="shared" ca="1" si="6"/>
        <v>1301.1576261735427</v>
      </c>
      <c r="R14" s="16">
        <f t="shared" ca="1" si="4"/>
        <v>1301.1576261735427</v>
      </c>
    </row>
    <row r="15" spans="1:19">
      <c r="A15" s="18" t="s">
        <v>79</v>
      </c>
      <c r="B15" s="11"/>
      <c r="C15" s="14"/>
      <c r="D15" s="14"/>
      <c r="E15" s="14">
        <f ca="1">E17-E14</f>
        <v>19.092805301220324</v>
      </c>
      <c r="F15" s="14"/>
      <c r="G15" s="14"/>
      <c r="H15" s="14"/>
      <c r="I15" s="14"/>
      <c r="J15" s="14"/>
      <c r="K15" s="13"/>
      <c r="L15" s="14">
        <f t="shared" ca="1" si="5"/>
        <v>19.092805301220324</v>
      </c>
      <c r="M15" s="16"/>
      <c r="N15" s="16"/>
      <c r="O15" s="11"/>
      <c r="P15" s="13"/>
      <c r="Q15" s="14">
        <f t="shared" ca="1" si="6"/>
        <v>19.092805301220324</v>
      </c>
      <c r="R15" s="16">
        <f t="shared" ca="1" si="4"/>
        <v>19.092805301220324</v>
      </c>
    </row>
    <row r="16" spans="1:19">
      <c r="A16" s="30" t="s">
        <v>89</v>
      </c>
      <c r="B16" s="21">
        <f ca="1">Q2</f>
        <v>18.399999999999999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18.399999999999999</v>
      </c>
      <c r="M16" s="19"/>
      <c r="N16" s="19"/>
      <c r="O16" s="21"/>
      <c r="P16" s="27"/>
      <c r="Q16" s="22">
        <f t="shared" ca="1" si="6"/>
        <v>18.399999999999999</v>
      </c>
      <c r="R16" s="19">
        <f t="shared" ca="1" si="4"/>
        <v>18.399999999999999</v>
      </c>
    </row>
    <row r="17" spans="1:18">
      <c r="A17" s="29" t="s">
        <v>88</v>
      </c>
      <c r="B17" s="9">
        <f ca="1">B16</f>
        <v>18.399999999999999</v>
      </c>
      <c r="C17" s="9">
        <f ca="1">SUM(C$2:C$11)</f>
        <v>0</v>
      </c>
      <c r="D17" s="9">
        <f ca="1">SUM(D$2:D$11)</f>
        <v>1173.9559223105564</v>
      </c>
      <c r="E17" s="9">
        <f ca="1">$Q$5/parameters!$B$4</f>
        <v>1320.250431474763</v>
      </c>
      <c r="F17" s="9">
        <f t="shared" ref="F17:K17" ca="1" si="7">SUM(F$2:F$11)</f>
        <v>0</v>
      </c>
      <c r="G17" s="9">
        <f t="shared" ca="1" si="7"/>
        <v>3763.3228840125394</v>
      </c>
      <c r="H17" s="9">
        <f t="shared" ca="1" si="7"/>
        <v>3601.5</v>
      </c>
      <c r="I17" s="9">
        <f t="shared" ca="1" si="7"/>
        <v>3002.2746842011175</v>
      </c>
      <c r="J17" s="9">
        <f t="shared" ca="1" si="7"/>
        <v>2301.4853157988828</v>
      </c>
      <c r="K17" s="9">
        <f t="shared" ca="1" si="7"/>
        <v>6806.1320625889048</v>
      </c>
      <c r="L17" s="17">
        <f t="shared" ca="1" si="5"/>
        <v>21987.321300386768</v>
      </c>
      <c r="M17" s="17"/>
      <c r="N17" s="17"/>
      <c r="O17" s="9"/>
      <c r="P17" s="14"/>
      <c r="Q17" s="11">
        <f t="shared" ca="1" si="6"/>
        <v>21987.321300386768</v>
      </c>
      <c r="R17" s="17">
        <f t="shared" ca="1" si="4"/>
        <v>21987.321300386768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0.89000000000000012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0.88655445619502093</v>
      </c>
      <c r="J18" s="39">
        <f ca="1">I18</f>
        <v>0.88655445619502093</v>
      </c>
      <c r="K18" s="40">
        <f ca="1">1-(-K13)/K17</f>
        <v>0.89722948624414678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4257.5878031599068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4257.5878031599068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-4257.5878031599068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4089.6716417910452</v>
      </c>
      <c r="G3" s="14">
        <f ca="1">Q3-O3-P3-F3</f>
        <v>362.22335820895341</v>
      </c>
      <c r="H3" s="14"/>
      <c r="I3" s="14"/>
      <c r="J3" s="14"/>
      <c r="K3" s="13"/>
      <c r="L3" s="16">
        <f t="shared" ca="1" si="0"/>
        <v>4451.8949999999986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4.7249999999999996</v>
      </c>
      <c r="P3" s="13" cm="1">
        <f t="array" aca="1" ref="P3" ca="1">-INDIRECT("'data'!$I$" &amp; $A$1)*parameters!$B$13</f>
        <v>-225.85499999999999</v>
      </c>
      <c r="Q3" s="16" cm="1">
        <f t="array" aca="1" ref="Q3" ca="1">INDIRECT("'data'!$G$" &amp; $A$1)*parameters!$B$13</f>
        <v>4230.7649999999994</v>
      </c>
      <c r="R3" s="16">
        <f t="shared" ref="R3:R10" ca="1" si="2">SUM(L3:P3)</f>
        <v>4230.7649999999994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1022.4179104477613</v>
      </c>
      <c r="G5" s="14">
        <f ca="1">Q7/parameters!$B$7-(G3+G4)</f>
        <v>3163.523768227828</v>
      </c>
      <c r="H5" s="14"/>
      <c r="I5" s="14"/>
      <c r="J5" s="14"/>
      <c r="K5" s="13"/>
      <c r="L5" s="16">
        <f t="shared" ca="1" si="0"/>
        <v>4185.9416786755892</v>
      </c>
      <c r="M5" s="16"/>
      <c r="N5" s="16"/>
      <c r="O5" s="11" cm="1">
        <f t="array" aca="1" ref="O5" ca="1">INDIRECT("'data'!$M$" &amp; $A$1)*parameters!$B$15</f>
        <v>1398.46</v>
      </c>
      <c r="P5" s="13" cm="1">
        <f t="array" aca="1" ref="P5" ca="1">-INDIRECT("'data'!$N$" &amp; $A$1)*parameters!$B$15</f>
        <v>-233.24</v>
      </c>
      <c r="Q5" s="16">
        <f ca="1">SUM(L5:P5)</f>
        <v>5351.1616786755894</v>
      </c>
      <c r="R5" s="16">
        <f t="shared" ca="1" si="2"/>
        <v>5351.1616786755894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4795.1400000000003</v>
      </c>
      <c r="I6" s="14"/>
      <c r="J6" s="14"/>
      <c r="K6" s="13"/>
      <c r="L6" s="16">
        <f t="shared" ca="1" si="0"/>
        <v>4795.1400000000003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4795.1400000000003</v>
      </c>
      <c r="R6" s="16">
        <f t="shared" ca="1" si="2"/>
        <v>4795.1400000000003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3374.14</v>
      </c>
      <c r="I7" s="14"/>
      <c r="J7" s="14"/>
      <c r="K7" s="13"/>
      <c r="L7" s="16">
        <f t="shared" ca="1" si="0"/>
        <v>3374.14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3374.14</v>
      </c>
      <c r="R7" s="16">
        <f t="shared" ca="1" si="2"/>
        <v>3374.14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4694.0973630449043</v>
      </c>
      <c r="J8" s="14">
        <f ca="1">Q10/J18</f>
        <v>2542.2226369550958</v>
      </c>
      <c r="K8" s="13"/>
      <c r="L8" s="16">
        <f t="shared" ca="1" si="0"/>
        <v>7236.32</v>
      </c>
      <c r="M8" s="16"/>
      <c r="N8" s="16">
        <f t="shared" ca="1" si="3"/>
        <v>0</v>
      </c>
      <c r="O8" s="11" cm="1">
        <f t="array" aca="1" ref="O8" ca="1">INDIRECT("'data'!$R$" &amp; $A$1)*parameters!$B$15</f>
        <v>1225</v>
      </c>
      <c r="P8" s="13" cm="1">
        <f t="array" aca="1" ref="P8" ca="1">-INDIRECT("'data'!$S$" &amp; $A$1)*parameters!$B$15</f>
        <v>-292.04000000000002</v>
      </c>
      <c r="Q8" s="16">
        <f ca="1">SUM(Q6:Q7)</f>
        <v>8169.2800000000007</v>
      </c>
      <c r="R8" s="16">
        <f t="shared" ca="1" si="2"/>
        <v>8169.28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3149.7200000000003</v>
      </c>
      <c r="L9" s="16">
        <f t="shared" ca="1" si="0"/>
        <v>3149.7200000000003</v>
      </c>
      <c r="M9" s="16"/>
      <c r="N9" s="16">
        <f t="shared" ca="1" si="3"/>
        <v>0</v>
      </c>
      <c r="O9" s="11" cm="1">
        <f t="array" aca="1" ref="O9" ca="1">INDIRECT("'data'!$U$" &amp; $A$1)*parameters!$B$15</f>
        <v>1894.34</v>
      </c>
      <c r="P9" s="13" cm="1">
        <f t="array" aca="1" ref="P9" ca="1">-INDIRECT("'data'!$V$" &amp; $A$1)*parameters!$B$15</f>
        <v>-1051.54</v>
      </c>
      <c r="Q9" s="16" cm="1">
        <f t="array" aca="1" ref="Q9" ca="1">INDIRECT("'data'!$T$" &amp; $A$1)*parameters!$B$15</f>
        <v>3992.52</v>
      </c>
      <c r="R9" s="16">
        <f t="shared" ca="1" si="2"/>
        <v>3992.5200000000004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4669.103357041251</v>
      </c>
      <c r="L10" s="16">
        <f t="shared" ca="1" si="0"/>
        <v>4669.103357041251</v>
      </c>
      <c r="M10" s="16"/>
      <c r="N10" s="16">
        <f t="shared" ca="1" si="3"/>
        <v>0</v>
      </c>
      <c r="O10" s="11" cm="1">
        <f t="array" aca="1" ref="O10" ca="1">INDIRECT("'data'!$X$" &amp; $A$1)*parameters!$B$15</f>
        <v>514.5</v>
      </c>
      <c r="P10" s="13" cm="1">
        <f t="array" aca="1" ref="P10" ca="1">-INDIRECT("'data'!$Y$" &amp; $A$1)*parameters!$B$15</f>
        <v>-3021.34</v>
      </c>
      <c r="Q10" s="16" cm="1">
        <f t="array" aca="1" ref="Q10" ca="1">INDIRECT("'data'!$W$" &amp; $A$1)*parameters!$B$15</f>
        <v>2162.2633570412513</v>
      </c>
      <c r="R10" s="16">
        <f t="shared" ca="1" si="2"/>
        <v>2162.2633570412509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5716.865687055476</v>
      </c>
      <c r="N11" s="19"/>
      <c r="O11" s="21" cm="1">
        <f t="array" aca="1" ref="O11" ca="1">INDIRECT("'data'!$Z$" &amp; $A$1)*parameters!$B$15</f>
        <v>5420.38</v>
      </c>
      <c r="P11" s="27" cm="1">
        <f t="array" aca="1" ref="P11" ca="1">-INDIRECT("'data'!$AA$" &amp; $A$1)*parameters!$B$15</f>
        <v>-4161.08</v>
      </c>
      <c r="Q11" s="16">
        <f ca="1">K9*parameters!$B$10+K10*parameters!$B$11</f>
        <v>6976.1656870554762</v>
      </c>
      <c r="R11" s="16">
        <f t="shared" ref="R11:R17" ca="1" si="4">SUM(L11:P11)</f>
        <v>6976.1656870554762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-26.82280315990738</v>
      </c>
      <c r="D12" s="9">
        <f ca="1">-(D17-Q4)</f>
        <v>0</v>
      </c>
      <c r="E12" s="9">
        <f ca="1">-(E17-Q5)</f>
        <v>-661.37953331945482</v>
      </c>
      <c r="F12" s="9">
        <f ca="1">-(F17-Q6)</f>
        <v>-316.94955223880606</v>
      </c>
      <c r="G12" s="9">
        <f ca="1">-(G17-Q7)</f>
        <v>-151.60712643678153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-1156.7590151549498</v>
      </c>
      <c r="M12" s="17"/>
      <c r="N12" s="17"/>
      <c r="O12" s="10"/>
      <c r="P12" s="12"/>
      <c r="Q12" s="9">
        <f t="shared" ref="Q12:Q17" ca="1" si="6">SUM(L12:P12)</f>
        <v>-1156.7590151549498</v>
      </c>
      <c r="R12" s="17">
        <f t="shared" ca="1" si="4"/>
        <v>-1156.7590151549498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-701.57736304490436</v>
      </c>
      <c r="J13" s="14">
        <f ca="1">-(J17-Q10)</f>
        <v>-379.95927991384451</v>
      </c>
      <c r="K13" s="13">
        <f ca="1">-(K17-Q11)</f>
        <v>-842.6576699857751</v>
      </c>
      <c r="L13" s="14">
        <f t="shared" ca="1" si="5"/>
        <v>-1924.194312944524</v>
      </c>
      <c r="M13" s="16">
        <f ca="1">-E15</f>
        <v>-4088.3468990505203</v>
      </c>
      <c r="N13" s="16"/>
      <c r="O13" s="11"/>
      <c r="P13" s="13"/>
      <c r="Q13" s="14">
        <f t="shared" ca="1" si="6"/>
        <v>-6012.5412119950443</v>
      </c>
      <c r="R13" s="16">
        <f t="shared" ca="1" si="4"/>
        <v>-6012.5412119950443</v>
      </c>
    </row>
    <row r="14" spans="1:20">
      <c r="A14" s="18" t="s">
        <v>78</v>
      </c>
      <c r="B14" s="11"/>
      <c r="C14" s="14"/>
      <c r="D14" s="14"/>
      <c r="E14" s="14">
        <f ca="1">-(I13+J13)-K13</f>
        <v>1924.194312944524</v>
      </c>
      <c r="F14" s="14"/>
      <c r="G14" s="14"/>
      <c r="H14" s="14"/>
      <c r="I14" s="14"/>
      <c r="J14" s="14"/>
      <c r="K14" s="13"/>
      <c r="L14" s="14">
        <f t="shared" ca="1" si="5"/>
        <v>1924.194312944524</v>
      </c>
      <c r="M14" s="16"/>
      <c r="N14" s="16"/>
      <c r="O14" s="11"/>
      <c r="P14" s="13"/>
      <c r="Q14" s="14">
        <f t="shared" ca="1" si="6"/>
        <v>1924.194312944524</v>
      </c>
      <c r="R14" s="16">
        <f t="shared" ca="1" si="4"/>
        <v>1924.194312944524</v>
      </c>
    </row>
    <row r="15" spans="1:20">
      <c r="A15" s="18" t="s">
        <v>79</v>
      </c>
      <c r="B15" s="11"/>
      <c r="C15" s="14"/>
      <c r="D15" s="14"/>
      <c r="E15" s="14">
        <f ca="1">E17-E14</f>
        <v>4088.3468990505203</v>
      </c>
      <c r="F15" s="14"/>
      <c r="G15" s="14"/>
      <c r="H15" s="14"/>
      <c r="I15" s="14"/>
      <c r="J15" s="14"/>
      <c r="K15" s="13"/>
      <c r="L15" s="14">
        <f t="shared" ca="1" si="5"/>
        <v>4088.3468990505203</v>
      </c>
      <c r="M15" s="16"/>
      <c r="N15" s="16"/>
      <c r="O15" s="11"/>
      <c r="P15" s="13"/>
      <c r="Q15" s="14">
        <f t="shared" ca="1" si="6"/>
        <v>4088.3468990505203</v>
      </c>
      <c r="R15" s="16">
        <f t="shared" ca="1" si="4"/>
        <v>4088.3468990505203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4257.5878031599068</v>
      </c>
      <c r="D17" s="9">
        <f ca="1">SUM(D$2:D$11)</f>
        <v>0</v>
      </c>
      <c r="E17" s="9">
        <f ca="1">$Q$5/parameters!$B$4</f>
        <v>6012.5412119950443</v>
      </c>
      <c r="F17" s="9">
        <f t="shared" ref="F17:K17" ca="1" si="7">SUM(F$2:F$11)</f>
        <v>5112.0895522388064</v>
      </c>
      <c r="G17" s="9">
        <f t="shared" ca="1" si="7"/>
        <v>3525.7471264367814</v>
      </c>
      <c r="H17" s="9">
        <f t="shared" ca="1" si="7"/>
        <v>8169.2800000000007</v>
      </c>
      <c r="I17" s="9">
        <f t="shared" ca="1" si="7"/>
        <v>4694.0973630449043</v>
      </c>
      <c r="J17" s="9">
        <f t="shared" ca="1" si="7"/>
        <v>2542.2226369550958</v>
      </c>
      <c r="K17" s="9">
        <f t="shared" ca="1" si="7"/>
        <v>7818.8233570412513</v>
      </c>
      <c r="L17" s="17">
        <f t="shared" ca="1" si="5"/>
        <v>42132.389050871789</v>
      </c>
      <c r="M17" s="17"/>
      <c r="N17" s="17"/>
      <c r="O17" s="9"/>
      <c r="P17" s="14"/>
      <c r="Q17" s="11">
        <f t="shared" ca="1" si="6"/>
        <v>42132.389050871789</v>
      </c>
      <c r="R17" s="17">
        <f t="shared" ca="1" si="4"/>
        <v>42132.389050871789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0.85054051742339354</v>
      </c>
      <c r="J18" s="39">
        <f ca="1">I18</f>
        <v>0.85054051742339354</v>
      </c>
      <c r="K18" s="40">
        <f ca="1">1-(-K13)/K17</f>
        <v>0.89222704855879387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sheetPr>
    <tabColor theme="2" tint="-9.9978637043366805E-2"/>
  </sheetPr>
  <dimension ref="A1:S28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926.09591392199377</v>
      </c>
      <c r="D2" s="9">
        <f ca="1">Q4/parameters!$B$3</f>
        <v>2376.9349671417795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3303.0308810637734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-2594.7969149921737</v>
      </c>
      <c r="Q2" s="17" cm="1">
        <f t="array" aca="1" ref="Q2" ca="1">INDIRECT("'data'!$D$" &amp; $A$1)</f>
        <v>708.23396607159998</v>
      </c>
      <c r="R2" s="17">
        <f ca="1">SUM(L2:P2)</f>
        <v>708.23396607159975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919.40298507462683</v>
      </c>
      <c r="G3" s="14">
        <f ca="1">Q3-O3-P3-F3</f>
        <v>0.85852458965837286</v>
      </c>
      <c r="H3" s="14"/>
      <c r="I3" s="14"/>
      <c r="J3" s="14"/>
      <c r="K3" s="13"/>
      <c r="L3" s="16">
        <f t="shared" ca="1" si="0"/>
        <v>920.2615096642852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920.2615096642852</v>
      </c>
      <c r="R3" s="16">
        <f t="shared" ref="R3:R10" ca="1" si="2">SUM(L3:P3)</f>
        <v>920.2615096642852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38">
        <f ca="1">Q7/parameters!$B$7-G3-G5</f>
        <v>1718.1717021517934</v>
      </c>
      <c r="H4" s="14"/>
      <c r="I4" s="14"/>
      <c r="J4" s="14"/>
      <c r="K4" s="13"/>
      <c r="L4" s="16">
        <f t="shared" ca="1" si="0"/>
        <v>1718.1717021517934</v>
      </c>
      <c r="M4" s="16"/>
      <c r="N4" s="16">
        <f t="shared" ca="1" si="1"/>
        <v>672.30857469699276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-28.52</v>
      </c>
      <c r="Q4" s="16" cm="1">
        <f t="array" aca="1" ref="Q4" ca="1">INDIRECT("'data'!$J$" &amp; $A$1)*parameters!$B$14</f>
        <v>2361.9602768487862</v>
      </c>
      <c r="R4" s="16">
        <f t="shared" ca="1" si="2"/>
        <v>2361.9602768487862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Q6/parameters!$B$5*20%</f>
        <v>229.85074626865674</v>
      </c>
      <c r="G5" s="38">
        <f ca="1">E14*parameters!$B$4-O5-P5-F5</f>
        <v>2889.1202434779843</v>
      </c>
      <c r="H5" s="14"/>
      <c r="I5" s="14"/>
      <c r="J5" s="14"/>
      <c r="K5" s="13"/>
      <c r="L5" s="16">
        <f t="shared" ca="1" si="0"/>
        <v>3118.970989746641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-1226.96</v>
      </c>
      <c r="Q5" s="16">
        <f ca="1">SUM(L5:P5)</f>
        <v>1892.0109897466409</v>
      </c>
      <c r="R5" s="16">
        <f t="shared" ca="1" si="2"/>
        <v>1892.0109897466409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1078</v>
      </c>
      <c r="I6" s="14"/>
      <c r="J6" s="14"/>
      <c r="K6" s="13"/>
      <c r="L6" s="16">
        <f t="shared" ca="1" si="0"/>
        <v>1078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1078</v>
      </c>
      <c r="R6" s="16">
        <f t="shared" ca="1" si="2"/>
        <v>1078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4410</v>
      </c>
      <c r="I7" s="14"/>
      <c r="J7" s="14"/>
      <c r="K7" s="13"/>
      <c r="L7" s="16">
        <f t="shared" ca="1" si="0"/>
        <v>4410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4410</v>
      </c>
      <c r="R7" s="16">
        <f t="shared" ca="1" si="2"/>
        <v>4410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5817.5699825555203</v>
      </c>
      <c r="J8" s="14">
        <f ca="1">Q10/J18</f>
        <v>2176.2900174444812</v>
      </c>
      <c r="K8" s="13"/>
      <c r="L8" s="16">
        <f t="shared" ca="1" si="0"/>
        <v>7993.8600000000015</v>
      </c>
      <c r="M8" s="16"/>
      <c r="N8" s="16">
        <f t="shared" ca="1" si="3"/>
        <v>0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-2505.86</v>
      </c>
      <c r="Q8" s="16">
        <f ca="1">SUM(Q6:Q7)</f>
        <v>5488</v>
      </c>
      <c r="R8" s="16">
        <f t="shared" ca="1" si="2"/>
        <v>5488.0000000000018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4859.82</v>
      </c>
      <c r="L9" s="16">
        <f t="shared" ca="1" si="0"/>
        <v>4859.82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-155.82</v>
      </c>
      <c r="Q9" s="16" cm="1">
        <f t="array" aca="1" ref="Q9" ca="1">INDIRECT("'data'!$T$" &amp; $A$1)*parameters!$B$15</f>
        <v>4704</v>
      </c>
      <c r="R9" s="16">
        <f t="shared" ca="1" si="2"/>
        <v>4704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2172.295529466111</v>
      </c>
      <c r="L10" s="16">
        <f t="shared" ca="1" si="0"/>
        <v>2172.295529466111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-412.58</v>
      </c>
      <c r="Q10" s="16" cm="1">
        <f t="array" aca="1" ref="Q10" ca="1">INDIRECT("'data'!$W$" &amp; $A$1)*parameters!$B$15</f>
        <v>1759.7155294661109</v>
      </c>
      <c r="R10" s="16">
        <f t="shared" ca="1" si="2"/>
        <v>1759.7155294661111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6731.3849553408545</v>
      </c>
      <c r="N11" s="19"/>
      <c r="O11" s="21" cm="1">
        <f t="array" aca="1" ref="O11" ca="1">INDIRECT("'data'!$Z$" &amp; $A$1)*parameters!$B$15</f>
        <v>130.34</v>
      </c>
      <c r="P11" s="27" cm="1">
        <f t="array" aca="1" ref="P11" ca="1">-INDIRECT("'data'!$AA$" &amp; $A$1)*parameters!$B$15</f>
        <v>-425.32</v>
      </c>
      <c r="Q11" s="16">
        <f ca="1">K9*parameters!$B$10+K10*parameters!$B$11</f>
        <v>6436.4049553408549</v>
      </c>
      <c r="R11" s="16">
        <f t="shared" ref="R11:R17" ca="1" si="4">SUM(L11:P11)</f>
        <v>6436.4049553408549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-5.8344042577085702</v>
      </c>
      <c r="D12" s="9">
        <f ca="1">-(D17-Q4)</f>
        <v>-14.974690292993273</v>
      </c>
      <c r="E12" s="9">
        <f ca="1">-(E17-Q5)</f>
        <v>-233.84405491250618</v>
      </c>
      <c r="F12" s="9">
        <f ca="1">-(F17-Q6)</f>
        <v>-71.253731343283562</v>
      </c>
      <c r="G12" s="9">
        <f ca="1">-(G17-Q7)</f>
        <v>-198.1504702194361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-524.05735102592769</v>
      </c>
      <c r="M12" s="17"/>
      <c r="N12" s="17"/>
      <c r="O12" s="10"/>
      <c r="P12" s="12"/>
      <c r="Q12" s="9">
        <f t="shared" ref="Q12:Q17" ca="1" si="6">SUM(L12:P12)</f>
        <v>-524.05735102592769</v>
      </c>
      <c r="R12" s="17">
        <f t="shared" ca="1" si="4"/>
        <v>-524.05735102592769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-1113.5699825555203</v>
      </c>
      <c r="J13" s="14">
        <f ca="1">-(J17-Q10)</f>
        <v>-416.57448797837037</v>
      </c>
      <c r="K13" s="13">
        <f ca="1">-(K17-Q11)</f>
        <v>-595.71057412525624</v>
      </c>
      <c r="L13" s="14">
        <f t="shared" ca="1" si="5"/>
        <v>-2125.8550446591471</v>
      </c>
      <c r="M13" s="16">
        <f ca="1">-E15</f>
        <v>0</v>
      </c>
      <c r="N13" s="16"/>
      <c r="O13" s="11"/>
      <c r="P13" s="13"/>
      <c r="Q13" s="14">
        <f t="shared" ca="1" si="6"/>
        <v>-2125.8550446591471</v>
      </c>
      <c r="R13" s="16">
        <f t="shared" ca="1" si="4"/>
        <v>-2125.8550446591471</v>
      </c>
    </row>
    <row r="14" spans="1:19">
      <c r="A14" s="18" t="s">
        <v>78</v>
      </c>
      <c r="B14" s="11"/>
      <c r="C14" s="14"/>
      <c r="D14" s="14"/>
      <c r="E14" s="14">
        <f ca="1">-(I13+J13)-K13</f>
        <v>2125.8550446591471</v>
      </c>
      <c r="F14" s="14"/>
      <c r="G14" s="14"/>
      <c r="H14" s="14"/>
      <c r="I14" s="14"/>
      <c r="J14" s="14"/>
      <c r="K14" s="13"/>
      <c r="L14" s="14">
        <f t="shared" ca="1" si="5"/>
        <v>2125.8550446591471</v>
      </c>
      <c r="M14" s="16"/>
      <c r="N14" s="16"/>
      <c r="O14" s="11"/>
      <c r="P14" s="13"/>
      <c r="Q14" s="14">
        <f t="shared" ca="1" si="6"/>
        <v>2125.8550446591471</v>
      </c>
      <c r="R14" s="16">
        <f t="shared" ca="1" si="4"/>
        <v>2125.8550446591471</v>
      </c>
    </row>
    <row r="15" spans="1:19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19">
      <c r="A16" s="30" t="s">
        <v>89</v>
      </c>
      <c r="B16" s="21">
        <f ca="1">Q2</f>
        <v>708.23396607159998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708.23396607159998</v>
      </c>
      <c r="M16" s="19"/>
      <c r="N16" s="19"/>
      <c r="O16" s="21"/>
      <c r="P16" s="27"/>
      <c r="Q16" s="22">
        <f t="shared" ca="1" si="6"/>
        <v>708.23396607159998</v>
      </c>
      <c r="R16" s="19">
        <f t="shared" ca="1" si="4"/>
        <v>708.23396607159998</v>
      </c>
    </row>
    <row r="17" spans="1:18">
      <c r="A17" s="29" t="s">
        <v>88</v>
      </c>
      <c r="B17" s="9">
        <f ca="1">B16</f>
        <v>708.23396607159998</v>
      </c>
      <c r="C17" s="9">
        <f ca="1">SUM(C$2:C$11)</f>
        <v>926.09591392199377</v>
      </c>
      <c r="D17" s="9">
        <f ca="1">SUM(D$2:D$11)</f>
        <v>2376.9349671417795</v>
      </c>
      <c r="E17" s="9">
        <f ca="1">$Q$5/parameters!$B$4</f>
        <v>2125.8550446591471</v>
      </c>
      <c r="F17" s="9">
        <f t="shared" ref="F17:K17" ca="1" si="7">SUM(F$2:F$11)</f>
        <v>1149.2537313432836</v>
      </c>
      <c r="G17" s="9">
        <f t="shared" ca="1" si="7"/>
        <v>4608.1504702194361</v>
      </c>
      <c r="H17" s="9">
        <f t="shared" ca="1" si="7"/>
        <v>5488</v>
      </c>
      <c r="I17" s="9">
        <f t="shared" ca="1" si="7"/>
        <v>5817.5699825555203</v>
      </c>
      <c r="J17" s="9">
        <f t="shared" ca="1" si="7"/>
        <v>2176.2900174444812</v>
      </c>
      <c r="K17" s="9">
        <f t="shared" ca="1" si="7"/>
        <v>7032.1155294661112</v>
      </c>
      <c r="L17" s="17">
        <f t="shared" ca="1" si="5"/>
        <v>32408.499622823354</v>
      </c>
      <c r="M17" s="17"/>
      <c r="N17" s="17"/>
      <c r="O17" s="9"/>
      <c r="P17" s="14"/>
      <c r="Q17" s="11">
        <f t="shared" ca="1" si="6"/>
        <v>32408.499622823354</v>
      </c>
      <c r="R17" s="17">
        <f t="shared" ca="1" si="4"/>
        <v>32408.499622823354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0.80858503019393757</v>
      </c>
      <c r="J18" s="39">
        <f ca="1">I18</f>
        <v>0.80858503019393757</v>
      </c>
      <c r="K18" s="40">
        <f ca="1">1-(-K13)/K17</f>
        <v>0.91528714628917884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sheetPr>
    <tabColor theme="2" tint="-9.9978637043366805E-2"/>
  </sheetPr>
  <dimension ref="A1:V22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0</v>
      </c>
      <c r="D2" s="9">
        <f ca="1">Q4/parameters!$B$3</f>
        <v>2804.7217577531246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2804.7217577531246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-2804.7217577531246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93.554999999999993</v>
      </c>
      <c r="H3" s="14"/>
      <c r="I3" s="14"/>
      <c r="J3" s="14"/>
      <c r="K3" s="13"/>
      <c r="L3" s="16">
        <f t="shared" ca="1" si="0"/>
        <v>93.554999999999993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-93.554999999999993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2787.0520106792801</v>
      </c>
      <c r="H4" s="14"/>
      <c r="I4" s="14"/>
      <c r="J4" s="14"/>
      <c r="K4" s="13"/>
      <c r="L4" s="16">
        <f t="shared" ca="1" si="0"/>
        <v>2787.0520106792801</v>
      </c>
      <c r="M4" s="16"/>
      <c r="N4" s="16">
        <f t="shared" ca="1" si="1"/>
        <v>0</v>
      </c>
      <c r="O4" s="11" cm="1">
        <f t="array" aca="1" ref="O4" ca="1">INDIRECT("'data'!$K$" &amp; $A$1)*parameters!$B$14</f>
        <v>79.12</v>
      </c>
      <c r="P4" s="13" cm="1">
        <f t="array" aca="1" ref="P4" ca="1">-INDIRECT("'data'!$L$" &amp; $A$1)*parameters!$B$14</f>
        <v>-79.12</v>
      </c>
      <c r="Q4" s="16" cm="1">
        <f t="array" aca="1" ref="Q4" ca="1">INDIRECT("'data'!$J$" &amp; $A$1)*parameters!$B$14</f>
        <v>2787.0520106792801</v>
      </c>
      <c r="R4" s="16">
        <f t="shared" ca="1" si="2"/>
        <v>2787.0520106792801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1405.9969600626214</v>
      </c>
      <c r="H5" s="14"/>
      <c r="I5" s="14"/>
      <c r="J5" s="14"/>
      <c r="K5" s="13"/>
      <c r="L5" s="16">
        <f t="shared" ca="1" si="0"/>
        <v>1405.9969600626214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0</v>
      </c>
      <c r="Q5" s="16">
        <f ca="1">SUM(L5:P5)</f>
        <v>1405.9969600626214</v>
      </c>
      <c r="R5" s="16">
        <f t="shared" ca="1" si="2"/>
        <v>1405.9969600626214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4102.28</v>
      </c>
      <c r="I7" s="14"/>
      <c r="J7" s="14"/>
      <c r="K7" s="13"/>
      <c r="L7" s="16">
        <f t="shared" ca="1" si="0"/>
        <v>4102.28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4102.28</v>
      </c>
      <c r="R7" s="16">
        <f t="shared" ca="1" si="2"/>
        <v>4102.28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2550</v>
      </c>
      <c r="J8" s="14">
        <f ca="1">Q10/J18</f>
        <v>1359.6902292565255</v>
      </c>
      <c r="K8" s="13"/>
      <c r="L8" s="16">
        <f t="shared" ca="1" si="0"/>
        <v>3909.6902292565255</v>
      </c>
      <c r="M8" s="16"/>
      <c r="N8" s="16">
        <f t="shared" ca="1" si="3"/>
        <v>979.52977074347427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-786.93999999999994</v>
      </c>
      <c r="Q8" s="16">
        <f ca="1">SUM(Q6:Q7)</f>
        <v>4102.28</v>
      </c>
      <c r="R8" s="16">
        <f t="shared" ca="1" si="2"/>
        <v>4102.28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3016.44</v>
      </c>
      <c r="L9" s="16">
        <f t="shared" ca="1" si="0"/>
        <v>3016.44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-517.43999999999994</v>
      </c>
      <c r="Q9" s="16" cm="1">
        <f t="array" aca="1" ref="Q9" ca="1">INDIRECT("'data'!$T$" &amp; $A$1)*parameters!$B$15</f>
        <v>2499</v>
      </c>
      <c r="R9" s="16">
        <f t="shared" ca="1" si="2"/>
        <v>2499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2892.6564246713951</v>
      </c>
      <c r="L10" s="16">
        <f t="shared" ca="1" si="0"/>
        <v>2892.6564246713951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-1560.16</v>
      </c>
      <c r="Q10" s="16" cm="1">
        <f t="array" aca="1" ref="Q10" ca="1">INDIRECT("'data'!$W$" &amp; $A$1)*parameters!$B$15</f>
        <v>1332.4964246713951</v>
      </c>
      <c r="R10" s="16">
        <f t="shared" ca="1" si="2"/>
        <v>1332.4964246713951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7092.0381252173993</v>
      </c>
      <c r="N11" s="19"/>
      <c r="O11" s="21" cm="1">
        <f t="array" aca="1" ref="O11" ca="1">INDIRECT("'data'!$Z$" &amp; $A$1)*parameters!$B$15</f>
        <v>126.42</v>
      </c>
      <c r="P11" s="27" cm="1">
        <f t="array" aca="1" ref="P11" ca="1">-INDIRECT("'data'!$AA$" &amp; $A$1)*parameters!$B$15</f>
        <v>-1895.32</v>
      </c>
      <c r="Q11" s="16">
        <f ca="1">K9*parameters!$B$10+K10*parameters!$B$11</f>
        <v>5323.1381252173996</v>
      </c>
      <c r="R11" s="16">
        <f t="shared" ref="R11:R17" ca="1" si="4">SUM(L11:P11)</f>
        <v>5323.1381252173996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-17.669747073844519</v>
      </c>
      <c r="E12" s="9">
        <f ca="1">-(E17-Q5)</f>
        <v>-173.77490517627893</v>
      </c>
      <c r="F12" s="9">
        <f ca="1">-(F17-Q6)</f>
        <v>0</v>
      </c>
      <c r="G12" s="9">
        <f ca="1">-(G17-Q7)</f>
        <v>-184.32397074190158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-375.76862299202503</v>
      </c>
      <c r="M12" s="17"/>
      <c r="N12" s="17"/>
      <c r="O12" s="10"/>
      <c r="P12" s="12"/>
      <c r="Q12" s="9">
        <f t="shared" ref="Q12:Q17" ca="1" si="6">SUM(L12:P12)</f>
        <v>-375.76862299202503</v>
      </c>
      <c r="R12" s="17">
        <f t="shared" ca="1" si="4"/>
        <v>-375.76862299202503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-51</v>
      </c>
      <c r="J13" s="14">
        <f ca="1">-(J17-Q10)</f>
        <v>-27.193804585130465</v>
      </c>
      <c r="K13" s="13">
        <f ca="1">-(K17-Q11)</f>
        <v>-585.95829945399601</v>
      </c>
      <c r="L13" s="14">
        <f t="shared" ca="1" si="5"/>
        <v>-664.15210403912647</v>
      </c>
      <c r="M13" s="16">
        <f ca="1">-E15</f>
        <v>-915.61976119977385</v>
      </c>
      <c r="N13" s="16"/>
      <c r="O13" s="11"/>
      <c r="P13" s="13"/>
      <c r="Q13" s="14">
        <f t="shared" ca="1" si="6"/>
        <v>-1579.7718652389003</v>
      </c>
      <c r="R13" s="16">
        <f t="shared" ca="1" si="4"/>
        <v>-1579.7718652389003</v>
      </c>
    </row>
    <row r="14" spans="1:22">
      <c r="A14" s="18" t="s">
        <v>78</v>
      </c>
      <c r="B14" s="11"/>
      <c r="C14" s="14"/>
      <c r="D14" s="14"/>
      <c r="E14" s="14">
        <f ca="1">-(I13+J13)-K13</f>
        <v>664.15210403912647</v>
      </c>
      <c r="F14" s="14"/>
      <c r="G14" s="14"/>
      <c r="H14" s="14"/>
      <c r="I14" s="14"/>
      <c r="J14" s="14"/>
      <c r="K14" s="13"/>
      <c r="L14" s="14">
        <f t="shared" ca="1" si="5"/>
        <v>664.15210403912647</v>
      </c>
      <c r="M14" s="16"/>
      <c r="N14" s="16"/>
      <c r="O14" s="11"/>
      <c r="P14" s="13"/>
      <c r="Q14" s="14">
        <f t="shared" ca="1" si="6"/>
        <v>664.15210403912647</v>
      </c>
      <c r="R14" s="16">
        <f t="shared" ca="1" si="4"/>
        <v>664.15210403912647</v>
      </c>
    </row>
    <row r="15" spans="1:22">
      <c r="A15" s="18" t="s">
        <v>79</v>
      </c>
      <c r="B15" s="11"/>
      <c r="C15" s="14"/>
      <c r="D15" s="14"/>
      <c r="E15" s="14">
        <f ca="1">E17-E14</f>
        <v>915.61976119977385</v>
      </c>
      <c r="F15" s="14"/>
      <c r="G15" s="14"/>
      <c r="H15" s="14"/>
      <c r="I15" s="14"/>
      <c r="J15" s="14"/>
      <c r="K15" s="13"/>
      <c r="L15" s="14">
        <f t="shared" ca="1" si="5"/>
        <v>915.61976119977385</v>
      </c>
      <c r="M15" s="16"/>
      <c r="N15" s="16"/>
      <c r="O15" s="11"/>
      <c r="P15" s="13"/>
      <c r="Q15" s="14">
        <f t="shared" ca="1" si="6"/>
        <v>915.61976119977385</v>
      </c>
      <c r="R15" s="16">
        <f t="shared" ca="1" si="4"/>
        <v>915.61976119977385</v>
      </c>
    </row>
    <row r="16" spans="1:22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0</v>
      </c>
      <c r="D17" s="9">
        <f ca="1">SUM(D$2:D$11)</f>
        <v>2804.7217577531246</v>
      </c>
      <c r="E17" s="9">
        <f ca="1">$Q$5/parameters!$B$4</f>
        <v>1579.7718652389003</v>
      </c>
      <c r="F17" s="9">
        <f t="shared" ref="F17:K17" ca="1" si="7">SUM(F$2:F$11)</f>
        <v>0</v>
      </c>
      <c r="G17" s="9">
        <f t="shared" ca="1" si="7"/>
        <v>4286.6039707419013</v>
      </c>
      <c r="H17" s="9">
        <f t="shared" ca="1" si="7"/>
        <v>4102.28</v>
      </c>
      <c r="I17" s="9">
        <f t="shared" ca="1" si="7"/>
        <v>2550</v>
      </c>
      <c r="J17" s="9">
        <f t="shared" ca="1" si="7"/>
        <v>1359.6902292565255</v>
      </c>
      <c r="K17" s="9">
        <f t="shared" ca="1" si="7"/>
        <v>5909.0964246713957</v>
      </c>
      <c r="L17" s="17">
        <f t="shared" ca="1" si="5"/>
        <v>22592.164247661847</v>
      </c>
      <c r="M17" s="17"/>
      <c r="N17" s="17"/>
      <c r="O17" s="9"/>
      <c r="P17" s="14"/>
      <c r="Q17" s="11">
        <f t="shared" ca="1" si="6"/>
        <v>22592.164247661847</v>
      </c>
      <c r="R17" s="17">
        <f t="shared" ca="1" si="4"/>
        <v>22592.164247661847</v>
      </c>
    </row>
    <row r="18" spans="1:18">
      <c r="A18" s="30" t="s">
        <v>75</v>
      </c>
      <c r="B18" s="39" t="str">
        <f ca="1">IFERROR(1-(-B12)/B17, "")</f>
        <v/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0.89000000000000012</v>
      </c>
      <c r="F18" s="39" t="str">
        <f t="shared" ca="1" si="8"/>
        <v/>
      </c>
      <c r="G18" s="39">
        <f t="shared" ca="1" si="8"/>
        <v>0.95700000000000007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0.9008379188047213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5177.1963369226123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5177.1963369226123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-4511.8523369226123</v>
      </c>
      <c r="Q2" s="17" cm="1">
        <f t="array" aca="1" ref="Q2" ca="1">INDIRECT("'data'!$D$" &amp; $A$1)</f>
        <v>665.34400000000005</v>
      </c>
      <c r="R2" s="17">
        <f ca="1">SUM(L2:P2)</f>
        <v>665.34400000000005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5155.8970149253728</v>
      </c>
      <c r="G3" s="14">
        <f ca="1">Q3-O3-P3-F3</f>
        <v>30.262985074627068</v>
      </c>
      <c r="H3" s="14"/>
      <c r="I3" s="14"/>
      <c r="J3" s="14"/>
      <c r="K3" s="13"/>
      <c r="L3" s="16">
        <f t="shared" ca="1" si="0"/>
        <v>5186.16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7.56</v>
      </c>
      <c r="P3" s="13" cm="1">
        <f t="array" aca="1" ref="P3" ca="1">-INDIRECT("'data'!$I$" &amp; $A$1)*parameters!$B$13</f>
        <v>-49.14</v>
      </c>
      <c r="Q3" s="16" cm="1">
        <f t="array" aca="1" ref="Q3" ca="1">INDIRECT("'data'!$G$" &amp; $A$1)*parameters!$B$13</f>
        <v>5144.58</v>
      </c>
      <c r="R3" s="16">
        <f t="shared" ref="R3:R10" ca="1" si="2">SUM(L3:P3)</f>
        <v>5144.58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5.5200000000000005</v>
      </c>
      <c r="H4" s="14"/>
      <c r="I4" s="14"/>
      <c r="J4" s="14"/>
      <c r="K4" s="13"/>
      <c r="L4" s="16">
        <f t="shared" ca="1" si="0"/>
        <v>5.5200000000000005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-5.5200000000000005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Q6/parameters!$B$5*23%</f>
        <v>1540.0731343283583</v>
      </c>
      <c r="G5" s="14">
        <f ca="1">Q7/parameters!$B$7-(G3+G4)</f>
        <v>601.16581325348159</v>
      </c>
      <c r="H5" s="14"/>
      <c r="I5" s="14"/>
      <c r="J5" s="14"/>
      <c r="K5" s="13"/>
      <c r="L5" s="16">
        <f t="shared" ca="1" si="0"/>
        <v>2141.23894758184</v>
      </c>
      <c r="M5" s="16"/>
      <c r="N5" s="16"/>
      <c r="O5" s="11" cm="1">
        <f t="array" aca="1" ref="O5" ca="1">INDIRECT("'data'!$M$" &amp; $A$1)*parameters!$B$15</f>
        <v>1076.04</v>
      </c>
      <c r="P5" s="13" cm="1">
        <f t="array" aca="1" ref="P5" ca="1">-INDIRECT("'data'!$N$" &amp; $A$1)*parameters!$B$15</f>
        <v>-1109.3599999999999</v>
      </c>
      <c r="Q5" s="16">
        <f ca="1">SUM(L5:P5)</f>
        <v>2107.9189475818403</v>
      </c>
      <c r="R5" s="16">
        <f t="shared" ca="1" si="2"/>
        <v>2107.9189475818403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6280.82</v>
      </c>
      <c r="I6" s="14"/>
      <c r="J6" s="14"/>
      <c r="K6" s="13"/>
      <c r="L6" s="16">
        <f t="shared" ca="1" si="0"/>
        <v>6280.82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6280.82</v>
      </c>
      <c r="R6" s="16">
        <f t="shared" ca="1" si="2"/>
        <v>6280.82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609.55999999999995</v>
      </c>
      <c r="I7" s="14"/>
      <c r="J7" s="14"/>
      <c r="K7" s="13"/>
      <c r="L7" s="16">
        <f t="shared" ca="1" si="0"/>
        <v>609.55999999999995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609.55999999999995</v>
      </c>
      <c r="R7" s="16">
        <f t="shared" ca="1" si="2"/>
        <v>609.55999999999995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1765.2392614053661</v>
      </c>
      <c r="J8" s="14">
        <f ca="1">Q10/J18</f>
        <v>4762.5407385946337</v>
      </c>
      <c r="K8" s="13"/>
      <c r="L8" s="16">
        <f t="shared" ca="1" si="0"/>
        <v>6527.78</v>
      </c>
      <c r="M8" s="16"/>
      <c r="N8" s="16">
        <f t="shared" ca="1" si="3"/>
        <v>0</v>
      </c>
      <c r="O8" s="11" cm="1">
        <f t="array" aca="1" ref="O8" ca="1">INDIRECT("'data'!$R$" &amp; $A$1)*parameters!$B$15</f>
        <v>472.36</v>
      </c>
      <c r="P8" s="13" cm="1">
        <f t="array" aca="1" ref="P8" ca="1">-INDIRECT("'data'!$S$" &amp; $A$1)*parameters!$B$15</f>
        <v>-109.75999999999999</v>
      </c>
      <c r="Q8" s="16">
        <f ca="1">SUM(Q6:Q7)</f>
        <v>6890.3799999999992</v>
      </c>
      <c r="R8" s="16">
        <f t="shared" ca="1" si="2"/>
        <v>6890.3799999999992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1542.5199999999998</v>
      </c>
      <c r="L9" s="16">
        <f t="shared" ca="1" si="0"/>
        <v>1542.5199999999998</v>
      </c>
      <c r="M9" s="16"/>
      <c r="N9" s="16">
        <f t="shared" ca="1" si="3"/>
        <v>0</v>
      </c>
      <c r="O9" s="11" cm="1">
        <f t="array" aca="1" ref="O9" ca="1">INDIRECT("'data'!$U$" &amp; $A$1)*parameters!$B$15</f>
        <v>1128.96</v>
      </c>
      <c r="P9" s="13" cm="1">
        <f t="array" aca="1" ref="P9" ca="1">-INDIRECT("'data'!$V$" &amp; $A$1)*parameters!$B$15</f>
        <v>-1072.1199999999999</v>
      </c>
      <c r="Q9" s="16" cm="1">
        <f t="array" aca="1" ref="Q9" ca="1">INDIRECT("'data'!$T$" &amp; $A$1)*parameters!$B$15</f>
        <v>1599.36</v>
      </c>
      <c r="R9" s="16">
        <f t="shared" ca="1" si="2"/>
        <v>1599.3599999999997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2105.1055192034146</v>
      </c>
      <c r="L10" s="16">
        <f t="shared" ca="1" si="0"/>
        <v>2105.1055192034146</v>
      </c>
      <c r="M10" s="16"/>
      <c r="N10" s="16">
        <f t="shared" ca="1" si="3"/>
        <v>0</v>
      </c>
      <c r="O10" s="11" cm="1">
        <f t="array" aca="1" ref="O10" ca="1">INDIRECT("'data'!$X$" &amp; $A$1)*parameters!$B$15</f>
        <v>3621.1</v>
      </c>
      <c r="P10" s="13" cm="1">
        <f t="array" aca="1" ref="P10" ca="1">-INDIRECT("'data'!$Y$" &amp; $A$1)*parameters!$B$15</f>
        <v>-1411.2</v>
      </c>
      <c r="Q10" s="16" cm="1">
        <f t="array" aca="1" ref="Q10" ca="1">INDIRECT("'data'!$W$" &amp; $A$1)*parameters!$B$15</f>
        <v>4315.0055192034142</v>
      </c>
      <c r="R10" s="16">
        <f t="shared" ca="1" si="2"/>
        <v>4315.0055192034151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3378.9395465149364</v>
      </c>
      <c r="N11" s="19"/>
      <c r="O11" s="21" cm="1">
        <f t="array" aca="1" ref="O11" ca="1">INDIRECT("'data'!$Z$" &amp; $A$1)*parameters!$B$15</f>
        <v>3013.5</v>
      </c>
      <c r="P11" s="27" cm="1">
        <f t="array" aca="1" ref="P11" ca="1">-INDIRECT("'data'!$AA$" &amp; $A$1)*parameters!$B$15</f>
        <v>-3132.08</v>
      </c>
      <c r="Q11" s="16">
        <f ca="1">K9*parameters!$B$10+K10*parameters!$B$11</f>
        <v>3260.3595465149365</v>
      </c>
      <c r="R11" s="16">
        <f t="shared" ref="R11:R17" ca="1" si="4">SUM(L11:P11)</f>
        <v>3260.3595465149365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-32.61633692261239</v>
      </c>
      <c r="D12" s="9">
        <f ca="1">-(D17-Q4)</f>
        <v>0</v>
      </c>
      <c r="E12" s="9">
        <f ca="1">-(E17-Q5)</f>
        <v>-260.52930812809245</v>
      </c>
      <c r="F12" s="9">
        <f ca="1">-(F17-Q6)</f>
        <v>-415.1501492537318</v>
      </c>
      <c r="G12" s="9">
        <f ca="1">-(G17-Q7)</f>
        <v>-27.388798328108692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-735.68459263254533</v>
      </c>
      <c r="M12" s="17"/>
      <c r="N12" s="17"/>
      <c r="O12" s="10"/>
      <c r="P12" s="12"/>
      <c r="Q12" s="9">
        <f t="shared" ref="Q12:Q17" ca="1" si="6">SUM(L12:P12)</f>
        <v>-735.68459263254533</v>
      </c>
      <c r="R12" s="17">
        <f t="shared" ca="1" si="4"/>
        <v>-735.68459263254533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-165.87926140536615</v>
      </c>
      <c r="J13" s="14">
        <f ca="1">-(J17-Q10)</f>
        <v>-447.53521939121947</v>
      </c>
      <c r="K13" s="13">
        <f ca="1">-(K17-Q11)</f>
        <v>-387.26597268847763</v>
      </c>
      <c r="L13" s="14">
        <f t="shared" ca="1" si="5"/>
        <v>-1000.6804534850633</v>
      </c>
      <c r="M13" s="16">
        <f ca="1">-E15</f>
        <v>-1367.7678022248695</v>
      </c>
      <c r="N13" s="16"/>
      <c r="O13" s="11"/>
      <c r="P13" s="13"/>
      <c r="Q13" s="14">
        <f t="shared" ca="1" si="6"/>
        <v>-2368.4482557099327</v>
      </c>
      <c r="R13" s="16">
        <f t="shared" ca="1" si="4"/>
        <v>-2368.4482557099327</v>
      </c>
    </row>
    <row r="14" spans="1:20">
      <c r="A14" s="18" t="s">
        <v>78</v>
      </c>
      <c r="B14" s="11"/>
      <c r="C14" s="14"/>
      <c r="D14" s="14"/>
      <c r="E14" s="14">
        <f ca="1">-(I13+J13)-K13</f>
        <v>1000.6804534850633</v>
      </c>
      <c r="F14" s="14"/>
      <c r="G14" s="14"/>
      <c r="H14" s="14"/>
      <c r="I14" s="14"/>
      <c r="J14" s="14"/>
      <c r="K14" s="13"/>
      <c r="L14" s="14">
        <f t="shared" ca="1" si="5"/>
        <v>1000.6804534850633</v>
      </c>
      <c r="M14" s="16"/>
      <c r="N14" s="16"/>
      <c r="O14" s="11"/>
      <c r="P14" s="13"/>
      <c r="Q14" s="14">
        <f t="shared" ca="1" si="6"/>
        <v>1000.6804534850633</v>
      </c>
      <c r="R14" s="16">
        <f t="shared" ca="1" si="4"/>
        <v>1000.6804534850633</v>
      </c>
    </row>
    <row r="15" spans="1:20">
      <c r="A15" s="18" t="s">
        <v>79</v>
      </c>
      <c r="B15" s="11"/>
      <c r="C15" s="14"/>
      <c r="D15" s="14"/>
      <c r="E15" s="14">
        <f ca="1">E17-E14</f>
        <v>1367.7678022248695</v>
      </c>
      <c r="F15" s="14"/>
      <c r="G15" s="14"/>
      <c r="H15" s="14"/>
      <c r="I15" s="14"/>
      <c r="J15" s="14"/>
      <c r="K15" s="13"/>
      <c r="L15" s="14">
        <f t="shared" ca="1" si="5"/>
        <v>1367.7678022248695</v>
      </c>
      <c r="M15" s="16"/>
      <c r="N15" s="16"/>
      <c r="O15" s="11"/>
      <c r="P15" s="13"/>
      <c r="Q15" s="14">
        <f t="shared" ca="1" si="6"/>
        <v>1367.7678022248695</v>
      </c>
      <c r="R15" s="16">
        <f t="shared" ca="1" si="4"/>
        <v>1367.7678022248695</v>
      </c>
    </row>
    <row r="16" spans="1:20">
      <c r="A16" s="30" t="s">
        <v>89</v>
      </c>
      <c r="B16" s="21">
        <f ca="1">Q2</f>
        <v>665.34400000000005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665.34400000000005</v>
      </c>
      <c r="M16" s="19"/>
      <c r="N16" s="19"/>
      <c r="O16" s="21"/>
      <c r="P16" s="27"/>
      <c r="Q16" s="22">
        <f t="shared" ca="1" si="6"/>
        <v>665.34400000000005</v>
      </c>
      <c r="R16" s="19">
        <f t="shared" ca="1" si="4"/>
        <v>665.34400000000005</v>
      </c>
    </row>
    <row r="17" spans="1:18">
      <c r="A17" s="29" t="s">
        <v>88</v>
      </c>
      <c r="B17" s="9">
        <f ca="1">B16</f>
        <v>665.34400000000005</v>
      </c>
      <c r="C17" s="9">
        <f ca="1">SUM(C$2:C$11)</f>
        <v>5177.1963369226123</v>
      </c>
      <c r="D17" s="9">
        <f ca="1">SUM(D$2:D$11)</f>
        <v>0</v>
      </c>
      <c r="E17" s="9">
        <f ca="1">$Q$5/parameters!$B$4</f>
        <v>2368.4482557099327</v>
      </c>
      <c r="F17" s="9">
        <f t="shared" ref="F17:K17" ca="1" si="7">SUM(F$2:F$11)</f>
        <v>6695.9701492537315</v>
      </c>
      <c r="G17" s="9">
        <f t="shared" ca="1" si="7"/>
        <v>636.94879832810864</v>
      </c>
      <c r="H17" s="9">
        <f t="shared" ca="1" si="7"/>
        <v>6890.3799999999992</v>
      </c>
      <c r="I17" s="9">
        <f t="shared" ca="1" si="7"/>
        <v>1765.2392614053661</v>
      </c>
      <c r="J17" s="9">
        <f t="shared" ca="1" si="7"/>
        <v>4762.5407385946337</v>
      </c>
      <c r="K17" s="9">
        <f t="shared" ca="1" si="7"/>
        <v>3647.6255192034141</v>
      </c>
      <c r="L17" s="17">
        <f t="shared" ca="1" si="5"/>
        <v>32609.693059417801</v>
      </c>
      <c r="M17" s="17"/>
      <c r="N17" s="17"/>
      <c r="O17" s="9"/>
      <c r="P17" s="14"/>
      <c r="Q17" s="11">
        <f t="shared" ca="1" si="6"/>
        <v>32609.693059417801</v>
      </c>
      <c r="R17" s="17">
        <f t="shared" ca="1" si="4"/>
        <v>32609.693059417801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0.90603015408047061</v>
      </c>
      <c r="J18" s="39">
        <f ca="1">I18</f>
        <v>0.90603015408047061</v>
      </c>
      <c r="K18" s="40">
        <f ca="1">1-(-K13)/K17</f>
        <v>0.89383066582639481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6898.4904900875508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6898.4904900875508</v>
      </c>
      <c r="M2" s="17"/>
      <c r="N2" s="17">
        <f ca="1">Q2-(L2+O2+P2)</f>
        <v>0</v>
      </c>
      <c r="O2" s="11" cm="1">
        <f t="array" aca="1" ref="O2" ca="1">INDIRECT("'data'!$F$" &amp; $A$1)</f>
        <v>53.300000000000004</v>
      </c>
      <c r="P2" s="13">
        <f ca="1">IF(-(L2-Q2+O2)&lt;0, -(L2-Q2+O2), 0)</f>
        <v>-6951.790490087551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6499.3432835820895</v>
      </c>
      <c r="G3" s="14">
        <f ca="1">Q3-O3-P3-F3</f>
        <v>477.59171641790999</v>
      </c>
      <c r="H3" s="14"/>
      <c r="I3" s="14"/>
      <c r="J3" s="14"/>
      <c r="K3" s="13"/>
      <c r="L3" s="16">
        <f t="shared" ca="1" si="0"/>
        <v>6976.9349999999995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191.83499999999998</v>
      </c>
      <c r="P3" s="13" cm="1">
        <f t="array" aca="1" ref="P3" ca="1">-INDIRECT("'data'!$I$" &amp; $A$1)*parameters!$B$13</f>
        <v>-313.74</v>
      </c>
      <c r="Q3" s="16" cm="1">
        <f t="array" aca="1" ref="Q3" ca="1">INDIRECT("'data'!$G$" &amp; $A$1)*parameters!$B$13</f>
        <v>6855.03</v>
      </c>
      <c r="R3" s="16">
        <f t="shared" ref="R3:R10" ca="1" si="2">SUM(L3:P3)</f>
        <v>6855.03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28.52</v>
      </c>
      <c r="H4" s="14"/>
      <c r="I4" s="14"/>
      <c r="J4" s="14"/>
      <c r="K4" s="13"/>
      <c r="L4" s="16">
        <f t="shared" ca="1" si="0"/>
        <v>28.52</v>
      </c>
      <c r="M4" s="16"/>
      <c r="N4" s="16">
        <f t="shared" ca="1" si="1"/>
        <v>0</v>
      </c>
      <c r="O4" s="11" cm="1">
        <f t="array" aca="1" ref="O4" ca="1">INDIRECT("'data'!$K$" &amp; $A$1)*parameters!$B$14</f>
        <v>0.92</v>
      </c>
      <c r="P4" s="13" cm="1">
        <f t="array" aca="1" ref="P4" ca="1">-INDIRECT("'data'!$L$" &amp; $A$1)*parameters!$B$14</f>
        <v>-29.44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1624.8358208955224</v>
      </c>
      <c r="G5" s="14">
        <f ca="1">Q7/parameters!$B$7-(G3+G4)</f>
        <v>2201.4326931954652</v>
      </c>
      <c r="H5" s="14"/>
      <c r="I5" s="14"/>
      <c r="J5" s="14"/>
      <c r="K5" s="13"/>
      <c r="L5" s="16">
        <f t="shared" ca="1" si="0"/>
        <v>3826.2685140909875</v>
      </c>
      <c r="M5" s="16"/>
      <c r="N5" s="16"/>
      <c r="O5" s="11" cm="1">
        <f t="array" aca="1" ref="O5" ca="1">INDIRECT("'data'!$M$" &amp; $A$1)*parameters!$B$15</f>
        <v>2666.58</v>
      </c>
      <c r="P5" s="13" cm="1">
        <f t="array" aca="1" ref="P5" ca="1">-INDIRECT("'data'!$N$" &amp; $A$1)*parameters!$B$15</f>
        <v>-4417.84</v>
      </c>
      <c r="Q5" s="16">
        <f ca="1">SUM(L5:P5)</f>
        <v>2075.0085140909869</v>
      </c>
      <c r="R5" s="16">
        <f t="shared" ca="1" si="2"/>
        <v>2075.0085140909869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7620.48</v>
      </c>
      <c r="I6" s="14"/>
      <c r="J6" s="14"/>
      <c r="K6" s="13"/>
      <c r="L6" s="16">
        <f t="shared" ca="1" si="0"/>
        <v>7620.48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7620.48</v>
      </c>
      <c r="R6" s="16">
        <f t="shared" ca="1" si="2"/>
        <v>7620.48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2591.12</v>
      </c>
      <c r="I7" s="14"/>
      <c r="J7" s="14"/>
      <c r="K7" s="13"/>
      <c r="L7" s="16">
        <f t="shared" ca="1" si="0"/>
        <v>2591.12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2591.12</v>
      </c>
      <c r="R7" s="16">
        <f t="shared" ca="1" si="2"/>
        <v>2591.12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1034.713582974259</v>
      </c>
      <c r="J8" s="14">
        <f ca="1">Q10/J18</f>
        <v>11935.586417025741</v>
      </c>
      <c r="K8" s="13"/>
      <c r="L8" s="16">
        <f t="shared" ca="1" si="0"/>
        <v>12970.3</v>
      </c>
      <c r="M8" s="16"/>
      <c r="N8" s="16">
        <f t="shared" ca="1" si="3"/>
        <v>0</v>
      </c>
      <c r="O8" s="11" cm="1">
        <f t="array" aca="1" ref="O8" ca="1">INDIRECT("'data'!$R$" &amp; $A$1)*parameters!$B$15</f>
        <v>630.14</v>
      </c>
      <c r="P8" s="13" cm="1">
        <f t="array" aca="1" ref="P8" ca="1">-INDIRECT("'data'!$S$" &amp; $A$1)*parameters!$B$15</f>
        <v>-3388.84</v>
      </c>
      <c r="Q8" s="16">
        <f ca="1">SUM(Q6:Q7)</f>
        <v>10211.599999999999</v>
      </c>
      <c r="R8" s="16">
        <f t="shared" ca="1" si="2"/>
        <v>10211.599999999999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1462.1599999999999</v>
      </c>
      <c r="L9" s="16">
        <f t="shared" ca="1" si="0"/>
        <v>1462.1599999999999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1776.74</v>
      </c>
      <c r="P9" s="13" cm="1">
        <f t="array" aca="1" ref="P9" ca="1">-INDIRECT("'data'!$V$" &amp; $A$1)*parameters!$B$15</f>
        <v>-2228.52</v>
      </c>
      <c r="Q9" s="16" cm="1">
        <f t="array" aca="1" ref="Q9" ca="1">INDIRECT("'data'!$T$" &amp; $A$1)*parameters!$B$15</f>
        <v>1010.38</v>
      </c>
      <c r="R9" s="16">
        <f t="shared" ca="1" si="2"/>
        <v>1010.3799999999997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2943.6746514935985</v>
      </c>
      <c r="L10" s="16">
        <f t="shared" ca="1" si="0"/>
        <v>2943.6746514935985</v>
      </c>
      <c r="M10" s="16"/>
      <c r="N10" s="16">
        <f t="shared" ca="1" si="3"/>
        <v>0</v>
      </c>
      <c r="O10" s="11" cm="1">
        <f t="array" aca="1" ref="O10" ca="1">INDIRECT("'data'!$X$" &amp; $A$1)*parameters!$B$15</f>
        <v>13965.98</v>
      </c>
      <c r="P10" s="13" cm="1">
        <f t="array" aca="1" ref="P10" ca="1">-INDIRECT("'data'!$Y$" &amp; $A$1)*parameters!$B$15</f>
        <v>-5254.76</v>
      </c>
      <c r="Q10" s="16" cm="1">
        <f t="array" aca="1" ref="Q10" ca="1">INDIRECT("'data'!$W$" &amp; $A$1)*parameters!$B$15</f>
        <v>11654.894651493598</v>
      </c>
      <c r="R10" s="16">
        <f t="shared" ca="1" si="2"/>
        <v>11654.894651493598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4516.5306002844945</v>
      </c>
      <c r="N11" s="19"/>
      <c r="O11" s="21" cm="1">
        <f t="array" aca="1" ref="O11" ca="1">INDIRECT("'data'!$Z$" &amp; $A$1)*parameters!$B$15</f>
        <v>6517.98</v>
      </c>
      <c r="P11" s="27" cm="1">
        <f t="array" aca="1" ref="P11" ca="1">-INDIRECT("'data'!$AA$" &amp; $A$1)*parameters!$B$15</f>
        <v>-7128.5199999999995</v>
      </c>
      <c r="Q11" s="16">
        <f ca="1">K9*parameters!$B$10+K10*parameters!$B$11</f>
        <v>3905.9906002844946</v>
      </c>
      <c r="R11" s="16">
        <f t="shared" ref="R11:R17" ca="1" si="4">SUM(L11:P11)</f>
        <v>3905.9906002844955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-43.460490087551079</v>
      </c>
      <c r="D12" s="9">
        <f ca="1">-(D17-Q4)</f>
        <v>0</v>
      </c>
      <c r="E12" s="9">
        <f ca="1">-(E17-Q5)</f>
        <v>-256.46172646068362</v>
      </c>
      <c r="F12" s="9">
        <f ca="1">-(F17-Q6)</f>
        <v>-503.69910447761231</v>
      </c>
      <c r="G12" s="9">
        <f ca="1">-(G17-Q7)</f>
        <v>-116.42440961337525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-920.04573063922226</v>
      </c>
      <c r="M12" s="17"/>
      <c r="N12" s="17"/>
      <c r="O12" s="10"/>
      <c r="P12" s="12"/>
      <c r="Q12" s="9">
        <f t="shared" ref="Q12:Q17" ca="1" si="6">SUM(L12:P12)</f>
        <v>-920.04573063922226</v>
      </c>
      <c r="R12" s="17">
        <f t="shared" ca="1" si="4"/>
        <v>-920.04573063922226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-24.333582974259002</v>
      </c>
      <c r="J13" s="14">
        <f ca="1">-(J17-Q10)</f>
        <v>-280.69176553214311</v>
      </c>
      <c r="K13" s="13">
        <f ca="1">-(K17-Q11)</f>
        <v>-499.84405120910378</v>
      </c>
      <c r="L13" s="14">
        <f t="shared" ca="1" si="5"/>
        <v>-804.86939971550589</v>
      </c>
      <c r="M13" s="16">
        <f ca="1">-E15</f>
        <v>-1526.6008408361645</v>
      </c>
      <c r="N13" s="16"/>
      <c r="O13" s="11"/>
      <c r="P13" s="13"/>
      <c r="Q13" s="14">
        <f t="shared" ca="1" si="6"/>
        <v>-2331.4702405516705</v>
      </c>
      <c r="R13" s="16">
        <f t="shared" ca="1" si="4"/>
        <v>-2331.4702405516705</v>
      </c>
    </row>
    <row r="14" spans="1:20">
      <c r="A14" s="18" t="s">
        <v>78</v>
      </c>
      <c r="B14" s="11"/>
      <c r="C14" s="14"/>
      <c r="D14" s="14"/>
      <c r="E14" s="14">
        <f ca="1">-(I13+J13)-K13</f>
        <v>804.86939971550589</v>
      </c>
      <c r="F14" s="14"/>
      <c r="G14" s="14"/>
      <c r="H14" s="14"/>
      <c r="I14" s="14"/>
      <c r="J14" s="14"/>
      <c r="K14" s="13"/>
      <c r="L14" s="14">
        <f t="shared" ca="1" si="5"/>
        <v>804.86939971550589</v>
      </c>
      <c r="M14" s="16"/>
      <c r="N14" s="16"/>
      <c r="O14" s="11"/>
      <c r="P14" s="13"/>
      <c r="Q14" s="14">
        <f t="shared" ca="1" si="6"/>
        <v>804.86939971550589</v>
      </c>
      <c r="R14" s="16">
        <f t="shared" ca="1" si="4"/>
        <v>804.86939971550589</v>
      </c>
    </row>
    <row r="15" spans="1:20">
      <c r="A15" s="18" t="s">
        <v>79</v>
      </c>
      <c r="B15" s="11"/>
      <c r="C15" s="14"/>
      <c r="D15" s="14"/>
      <c r="E15" s="14">
        <f ca="1">E17-E14</f>
        <v>1526.6008408361645</v>
      </c>
      <c r="F15" s="14"/>
      <c r="G15" s="14"/>
      <c r="H15" s="14"/>
      <c r="I15" s="14"/>
      <c r="J15" s="14"/>
      <c r="K15" s="13"/>
      <c r="L15" s="14">
        <f t="shared" ca="1" si="5"/>
        <v>1526.6008408361645</v>
      </c>
      <c r="M15" s="16"/>
      <c r="N15" s="16"/>
      <c r="O15" s="11"/>
      <c r="P15" s="13"/>
      <c r="Q15" s="14">
        <f t="shared" ca="1" si="6"/>
        <v>1526.6008408361645</v>
      </c>
      <c r="R15" s="16">
        <f t="shared" ca="1" si="4"/>
        <v>1526.6008408361645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6898.4904900875508</v>
      </c>
      <c r="D17" s="9">
        <f ca="1">SUM(D$2:D$11)</f>
        <v>0</v>
      </c>
      <c r="E17" s="9">
        <f ca="1">$Q$5/parameters!$B$4</f>
        <v>2331.4702405516705</v>
      </c>
      <c r="F17" s="9">
        <f t="shared" ref="F17:K17" ca="1" si="7">SUM(F$2:F$11)</f>
        <v>8124.1791044776119</v>
      </c>
      <c r="G17" s="9">
        <f t="shared" ca="1" si="7"/>
        <v>2707.5444096133751</v>
      </c>
      <c r="H17" s="9">
        <f t="shared" ca="1" si="7"/>
        <v>10211.599999999999</v>
      </c>
      <c r="I17" s="9">
        <f t="shared" ca="1" si="7"/>
        <v>1034.713582974259</v>
      </c>
      <c r="J17" s="9">
        <f t="shared" ca="1" si="7"/>
        <v>11935.586417025741</v>
      </c>
      <c r="K17" s="9">
        <f t="shared" ca="1" si="7"/>
        <v>4405.8346514935984</v>
      </c>
      <c r="L17" s="17">
        <f t="shared" ca="1" si="5"/>
        <v>47649.418896223804</v>
      </c>
      <c r="M17" s="17"/>
      <c r="N17" s="17"/>
      <c r="O17" s="9"/>
      <c r="P17" s="14"/>
      <c r="Q17" s="11">
        <f t="shared" ca="1" si="6"/>
        <v>47649.418896223804</v>
      </c>
      <c r="R17" s="17">
        <f t="shared" ca="1" si="4"/>
        <v>47649.418896223804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0.97648278385955589</v>
      </c>
      <c r="J18" s="39">
        <f ca="1">I18</f>
        <v>0.97648278385955589</v>
      </c>
      <c r="K18" s="40">
        <f ca="1">1-(-K13)/K17</f>
        <v>0.88654952109025376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9689.6497937003114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9689.6497937003114</v>
      </c>
      <c r="M2" s="17"/>
      <c r="N2" s="17">
        <f ca="1">Q2-(L2+O2+P2)</f>
        <v>0</v>
      </c>
      <c r="O2" s="11" cm="1">
        <f t="array" aca="1" ref="O2" ca="1">INDIRECT("'data'!$F$" &amp; $A$1)</f>
        <v>1.3</v>
      </c>
      <c r="P2" s="13">
        <f ca="1">IF(-(L2-Q2+O2)&lt;0, -(L2-Q2+O2), 0)</f>
        <v>-9690.9497937003107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9258.8059701492548</v>
      </c>
      <c r="G3" s="14">
        <f ca="1">Q3-O3-P3-F3</f>
        <v>465.24402985074448</v>
      </c>
      <c r="H3" s="14"/>
      <c r="I3" s="14"/>
      <c r="J3" s="14"/>
      <c r="K3" s="13"/>
      <c r="L3" s="16">
        <f t="shared" ca="1" si="0"/>
        <v>9724.0499999999993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0.94499999999999995</v>
      </c>
      <c r="P3" s="13" cm="1">
        <f t="array" aca="1" ref="P3" ca="1">-INDIRECT("'data'!$I$" &amp; $A$1)*parameters!$B$13</f>
        <v>-96.39</v>
      </c>
      <c r="Q3" s="16" cm="1">
        <f t="array" aca="1" ref="Q3" ca="1">INDIRECT("'data'!$G$" &amp; $A$1)*parameters!$B$13</f>
        <v>9628.6049999999996</v>
      </c>
      <c r="R3" s="16">
        <f t="shared" ref="R3:R10" ca="1" si="2">SUM(L3:P3)</f>
        <v>9628.6049999999996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1.84</v>
      </c>
      <c r="H4" s="14"/>
      <c r="I4" s="14"/>
      <c r="J4" s="14"/>
      <c r="K4" s="13"/>
      <c r="L4" s="16">
        <f t="shared" ca="1" si="0"/>
        <v>1.84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-1.84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Q6/parameters!$B$5*16%</f>
        <v>1763.582089552239</v>
      </c>
      <c r="G5" s="14">
        <f ca="1">Q7/parameters!$B$7-(G3+G4)</f>
        <v>2284.4938175891716</v>
      </c>
      <c r="H5" s="14"/>
      <c r="I5" s="14"/>
      <c r="J5" s="14"/>
      <c r="K5" s="13"/>
      <c r="L5" s="16">
        <f t="shared" ca="1" si="0"/>
        <v>4048.0759071414104</v>
      </c>
      <c r="M5" s="16"/>
      <c r="N5" s="16"/>
      <c r="O5" s="11" cm="1">
        <f t="array" aca="1" ref="O5" ca="1">INDIRECT("'data'!$M$" &amp; $A$1)*parameters!$B$15</f>
        <v>5985.84</v>
      </c>
      <c r="P5" s="13" cm="1">
        <f t="array" aca="1" ref="P5" ca="1">-INDIRECT("'data'!$N$" &amp; $A$1)*parameters!$B$15</f>
        <v>-181.29999999999998</v>
      </c>
      <c r="Q5" s="16">
        <f ca="1">SUM(L5:P5)</f>
        <v>9852.6159071414113</v>
      </c>
      <c r="R5" s="16">
        <f t="shared" ca="1" si="2"/>
        <v>9852.6159071414113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10339</v>
      </c>
      <c r="I6" s="14"/>
      <c r="J6" s="14"/>
      <c r="K6" s="13"/>
      <c r="L6" s="16">
        <f t="shared" ca="1" si="0"/>
        <v>10339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10339</v>
      </c>
      <c r="R6" s="16">
        <f t="shared" ca="1" si="2"/>
        <v>10339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2633.2599999999998</v>
      </c>
      <c r="I7" s="14"/>
      <c r="J7" s="14"/>
      <c r="K7" s="13"/>
      <c r="L7" s="16">
        <f t="shared" ca="1" si="0"/>
        <v>2633.2599999999998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2633.2599999999998</v>
      </c>
      <c r="R7" s="16">
        <f t="shared" ca="1" si="2"/>
        <v>2633.2599999999998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4971.3200026889681</v>
      </c>
      <c r="J8" s="14">
        <f ca="1">Q10/J18</f>
        <v>6507.4199973110326</v>
      </c>
      <c r="K8" s="13"/>
      <c r="L8" s="16">
        <f t="shared" ca="1" si="0"/>
        <v>11478.740000000002</v>
      </c>
      <c r="M8" s="16"/>
      <c r="N8" s="16">
        <f t="shared" ca="1" si="3"/>
        <v>0</v>
      </c>
      <c r="O8" s="11" cm="1">
        <f t="array" aca="1" ref="O8" ca="1">INDIRECT("'data'!$R$" &amp; $A$1)*parameters!$B$15</f>
        <v>2219.6999999999998</v>
      </c>
      <c r="P8" s="13" cm="1">
        <f t="array" aca="1" ref="P8" ca="1">-INDIRECT("'data'!$S$" &amp; $A$1)*parameters!$B$15</f>
        <v>-726.18</v>
      </c>
      <c r="Q8" s="16">
        <f ca="1">SUM(Q6:Q7)</f>
        <v>12972.26</v>
      </c>
      <c r="R8" s="16">
        <f t="shared" ca="1" si="2"/>
        <v>12972.260000000002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3791.62</v>
      </c>
      <c r="L9" s="16">
        <f t="shared" ca="1" si="0"/>
        <v>3791.62</v>
      </c>
      <c r="M9" s="16"/>
      <c r="N9" s="16">
        <f t="shared" ca="1" si="3"/>
        <v>0</v>
      </c>
      <c r="O9" s="11" cm="1">
        <f t="array" aca="1" ref="O9" ca="1">INDIRECT("'data'!$U$" &amp; $A$1)*parameters!$B$15</f>
        <v>2566.62</v>
      </c>
      <c r="P9" s="13" cm="1">
        <f t="array" aca="1" ref="P9" ca="1">-INDIRECT("'data'!$V$" &amp; $A$1)*parameters!$B$15</f>
        <v>-2038.3999999999999</v>
      </c>
      <c r="Q9" s="16" cm="1">
        <f t="array" aca="1" ref="Q9" ca="1">INDIRECT("'data'!$T$" &amp; $A$1)*parameters!$B$15</f>
        <v>4319.84</v>
      </c>
      <c r="R9" s="16">
        <f t="shared" ca="1" si="2"/>
        <v>4319.84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6698.3376386913233</v>
      </c>
      <c r="L10" s="16">
        <f t="shared" ca="1" si="0"/>
        <v>6698.3376386913233</v>
      </c>
      <c r="M10" s="16"/>
      <c r="N10" s="16">
        <f t="shared" ca="1" si="3"/>
        <v>0</v>
      </c>
      <c r="O10" s="11" cm="1">
        <f t="array" aca="1" ref="O10" ca="1">INDIRECT("'data'!$X$" &amp; $A$1)*parameters!$B$15</f>
        <v>2773.4</v>
      </c>
      <c r="P10" s="13" cm="1">
        <f t="array" aca="1" ref="P10" ca="1">-INDIRECT("'data'!$Y$" &amp; $A$1)*parameters!$B$15</f>
        <v>-3817.1</v>
      </c>
      <c r="Q10" s="16" cm="1">
        <f t="array" aca="1" ref="Q10" ca="1">INDIRECT("'data'!$W$" &amp; $A$1)*parameters!$B$15</f>
        <v>5654.6376386913234</v>
      </c>
      <c r="R10" s="16">
        <f t="shared" ca="1" si="2"/>
        <v>5654.6376386913234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13784.673169274538</v>
      </c>
      <c r="N11" s="19"/>
      <c r="O11" s="21" cm="1">
        <f t="array" aca="1" ref="O11" ca="1">INDIRECT("'data'!$Z$" &amp; $A$1)*parameters!$B$15</f>
        <v>6658.12</v>
      </c>
      <c r="P11" s="27" cm="1">
        <f t="array" aca="1" ref="P11" ca="1">-INDIRECT("'data'!$AA$" &amp; $A$1)*parameters!$B$15</f>
        <v>-11118.1</v>
      </c>
      <c r="Q11" s="16">
        <f ca="1">K9*parameters!$B$10+K10*parameters!$B$11</f>
        <v>9324.6931692745384</v>
      </c>
      <c r="R11" s="16">
        <f t="shared" ref="R11:R17" ca="1" si="4">SUM(L11:P11)</f>
        <v>9324.6931692745366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-61.044793700311857</v>
      </c>
      <c r="D12" s="9">
        <f ca="1">-(D17-Q4)</f>
        <v>0</v>
      </c>
      <c r="E12" s="9">
        <f ca="1">-(E17-Q5)</f>
        <v>-1217.7390447028702</v>
      </c>
      <c r="F12" s="9">
        <f ca="1">-(F17-Q6)</f>
        <v>-683.38805970149406</v>
      </c>
      <c r="G12" s="9">
        <f ca="1">-(G17-Q7)</f>
        <v>-118.31784743991648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-2080.4897455445926</v>
      </c>
      <c r="M12" s="17"/>
      <c r="N12" s="17"/>
      <c r="O12" s="10"/>
      <c r="P12" s="12"/>
      <c r="Q12" s="9">
        <f t="shared" ref="Q12:Q17" ca="1" si="6">SUM(L12:P12)</f>
        <v>-2080.4897455445926</v>
      </c>
      <c r="R12" s="17">
        <f t="shared" ca="1" si="4"/>
        <v>-2080.4897455445926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-651.48000268896794</v>
      </c>
      <c r="J13" s="14">
        <f ca="1">-(J17-Q10)</f>
        <v>-852.78235861970916</v>
      </c>
      <c r="K13" s="13">
        <f ca="1">-(K17-Q11)</f>
        <v>-1165.2644694167848</v>
      </c>
      <c r="L13" s="14">
        <f t="shared" ca="1" si="5"/>
        <v>-2669.5268307254619</v>
      </c>
      <c r="M13" s="16">
        <f ca="1">-E15</f>
        <v>-8400.8281211188187</v>
      </c>
      <c r="N13" s="16"/>
      <c r="O13" s="11"/>
      <c r="P13" s="13"/>
      <c r="Q13" s="14">
        <f t="shared" ca="1" si="6"/>
        <v>-11070.354951844281</v>
      </c>
      <c r="R13" s="16">
        <f t="shared" ca="1" si="4"/>
        <v>-11070.354951844281</v>
      </c>
    </row>
    <row r="14" spans="1:20">
      <c r="A14" s="18" t="s">
        <v>78</v>
      </c>
      <c r="B14" s="11"/>
      <c r="C14" s="14"/>
      <c r="D14" s="14"/>
      <c r="E14" s="14">
        <f ca="1">-(I13+J13)-K13</f>
        <v>2669.5268307254619</v>
      </c>
      <c r="F14" s="14"/>
      <c r="G14" s="14"/>
      <c r="H14" s="14"/>
      <c r="I14" s="14"/>
      <c r="J14" s="14"/>
      <c r="K14" s="13"/>
      <c r="L14" s="14">
        <f t="shared" ca="1" si="5"/>
        <v>2669.5268307254619</v>
      </c>
      <c r="M14" s="16"/>
      <c r="N14" s="16"/>
      <c r="O14" s="11"/>
      <c r="P14" s="13"/>
      <c r="Q14" s="14">
        <f t="shared" ca="1" si="6"/>
        <v>2669.5268307254619</v>
      </c>
      <c r="R14" s="16">
        <f t="shared" ca="1" si="4"/>
        <v>2669.5268307254619</v>
      </c>
    </row>
    <row r="15" spans="1:20">
      <c r="A15" s="18" t="s">
        <v>79</v>
      </c>
      <c r="B15" s="11"/>
      <c r="C15" s="14"/>
      <c r="D15" s="14"/>
      <c r="E15" s="14">
        <f ca="1">E17-E14</f>
        <v>8400.8281211188187</v>
      </c>
      <c r="F15" s="14"/>
      <c r="G15" s="14"/>
      <c r="H15" s="14"/>
      <c r="I15" s="14"/>
      <c r="J15" s="14"/>
      <c r="K15" s="13"/>
      <c r="L15" s="14">
        <f t="shared" ca="1" si="5"/>
        <v>8400.8281211188187</v>
      </c>
      <c r="M15" s="16"/>
      <c r="N15" s="16"/>
      <c r="O15" s="11"/>
      <c r="P15" s="13"/>
      <c r="Q15" s="14">
        <f t="shared" ca="1" si="6"/>
        <v>8400.8281211188187</v>
      </c>
      <c r="R15" s="16">
        <f t="shared" ca="1" si="4"/>
        <v>8400.8281211188187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9689.6497937003114</v>
      </c>
      <c r="D17" s="9">
        <f ca="1">SUM(D$2:D$11)</f>
        <v>0</v>
      </c>
      <c r="E17" s="9">
        <f ca="1">$Q$5/parameters!$B$4</f>
        <v>11070.354951844281</v>
      </c>
      <c r="F17" s="9">
        <f t="shared" ref="F17:K17" ca="1" si="7">SUM(F$2:F$11)</f>
        <v>11022.388059701494</v>
      </c>
      <c r="G17" s="9">
        <f t="shared" ca="1" si="7"/>
        <v>2751.5778474399162</v>
      </c>
      <c r="H17" s="9">
        <f t="shared" ca="1" si="7"/>
        <v>12972.26</v>
      </c>
      <c r="I17" s="9">
        <f t="shared" ca="1" si="7"/>
        <v>4971.3200026889681</v>
      </c>
      <c r="J17" s="9">
        <f t="shared" ca="1" si="7"/>
        <v>6507.4199973110326</v>
      </c>
      <c r="K17" s="9">
        <f t="shared" ca="1" si="7"/>
        <v>10489.957638691323</v>
      </c>
      <c r="L17" s="17">
        <f t="shared" ca="1" si="5"/>
        <v>69474.92829137732</v>
      </c>
      <c r="M17" s="17"/>
      <c r="N17" s="17"/>
      <c r="O17" s="9"/>
      <c r="P17" s="14"/>
      <c r="Q17" s="11">
        <f t="shared" ca="1" si="6"/>
        <v>69474.92829137732</v>
      </c>
      <c r="R17" s="17">
        <f t="shared" ca="1" si="4"/>
        <v>69474.92829137732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0.86895230998274398</v>
      </c>
      <c r="J18" s="39">
        <f ca="1">I18</f>
        <v>0.86895230998274398</v>
      </c>
      <c r="K18" s="40">
        <f ca="1">1-(-K13)/K17</f>
        <v>0.88891618922093596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</row>
    <row r="2" spans="1:19">
      <c r="A2" s="29" t="s">
        <v>63</v>
      </c>
      <c r="B2" s="10"/>
      <c r="C2" s="9">
        <f ca="1">Q3/parameters!$B$2</f>
        <v>5324.675475137682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5324.675475137682</v>
      </c>
      <c r="M2" s="17"/>
      <c r="N2" s="17">
        <f ca="1">Q2-(L2+O2+P2)</f>
        <v>0</v>
      </c>
      <c r="O2" s="11" cm="1">
        <f t="array" aca="1" ref="O2" ca="1">INDIRECT("'data'!$F$" &amp; $A$1)</f>
        <v>13564.85</v>
      </c>
      <c r="P2" s="13">
        <f ca="1">IF(-(L2-Q2+O2)&lt;0, -(L2-Q2+O2), 0)</f>
        <v>-18889.525475137681</v>
      </c>
      <c r="Q2" s="17" cm="1">
        <f t="array" aca="1" ref="Q2" ca="1">INDIRECT("'data'!$D$" &amp; $A$1)</f>
        <v>0</v>
      </c>
      <c r="R2" s="17">
        <f ca="1">SUM(L2:P2)</f>
        <v>0</v>
      </c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5594.3791044776117</v>
      </c>
      <c r="G3" s="14">
        <f ca="1">Q3-O3-P3-F3</f>
        <v>11.435915166703126</v>
      </c>
      <c r="H3" s="14"/>
      <c r="I3" s="14"/>
      <c r="J3" s="14"/>
      <c r="K3" s="13"/>
      <c r="L3" s="16">
        <f t="shared" ca="1" si="0"/>
        <v>5605.8150196443148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151.19999999999999</v>
      </c>
      <c r="P3" s="13" cm="1">
        <f t="array" aca="1" ref="P3" ca="1">-INDIRECT("'data'!$I$" &amp; $A$1)*parameters!$B$13</f>
        <v>-465.88499999999999</v>
      </c>
      <c r="Q3" s="16" cm="1">
        <f t="array" aca="1" ref="Q3" ca="1">INDIRECT("'data'!$G$" &amp; $A$1)*parameters!$B$13</f>
        <v>5291.1300196443144</v>
      </c>
      <c r="R3" s="16">
        <f t="shared" ref="R3:R10" ca="1" si="2">SUM(L3:P3)</f>
        <v>5291.1300196443144</v>
      </c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70.84</v>
      </c>
      <c r="H4" s="14"/>
      <c r="I4" s="14"/>
      <c r="J4" s="14"/>
      <c r="K4" s="13"/>
      <c r="L4" s="16">
        <f t="shared" ca="1" si="0"/>
        <v>70.84</v>
      </c>
      <c r="M4" s="16"/>
      <c r="N4" s="16">
        <f t="shared" ca="1" si="1"/>
        <v>0</v>
      </c>
      <c r="O4" s="11" cm="1">
        <f t="array" aca="1" ref="O4" ca="1">INDIRECT("'data'!$K$" &amp; $A$1)*parameters!$B$14</f>
        <v>56.120000000000005</v>
      </c>
      <c r="P4" s="13" cm="1">
        <f t="array" aca="1" ref="P4" ca="1">-INDIRECT("'data'!$L$" &amp; $A$1)*parameters!$B$14</f>
        <v>-126.96000000000001</v>
      </c>
      <c r="Q4" s="16" cm="1">
        <f t="array" aca="1" ref="Q4" ca="1">INDIRECT("'data'!$J$" &amp; $A$1)*parameters!$B$14</f>
        <v>0</v>
      </c>
      <c r="R4" s="16">
        <f t="shared" ca="1" si="2"/>
        <v>0</v>
      </c>
    </row>
    <row r="5" spans="1:19" ht="17">
      <c r="A5" s="15" t="s">
        <v>108</v>
      </c>
      <c r="B5" s="11"/>
      <c r="C5" s="14"/>
      <c r="D5" s="14"/>
      <c r="E5" s="14"/>
      <c r="F5" s="14">
        <f ca="1">Q6/parameters!$B$5*21%</f>
        <v>1487.113432835821</v>
      </c>
      <c r="G5" s="14">
        <f ca="1">Q7/parameters!$B$7-(G3+G4)</f>
        <v>62.112799566839215</v>
      </c>
      <c r="H5" s="14"/>
      <c r="I5" s="14"/>
      <c r="J5" s="14"/>
      <c r="K5" s="13"/>
      <c r="L5" s="16">
        <f t="shared" ca="1" si="0"/>
        <v>1549.2262324026601</v>
      </c>
      <c r="M5" s="16"/>
      <c r="N5" s="16"/>
      <c r="O5" s="11" cm="1">
        <f t="array" aca="1" ref="O5" ca="1">INDIRECT("'data'!$M$" &amp; $A$1)*parameters!$B$15</f>
        <v>4115.0199999999995</v>
      </c>
      <c r="P5" s="13" cm="1">
        <f t="array" aca="1" ref="P5" ca="1">-INDIRECT("'data'!$N$" &amp; $A$1)*parameters!$B$15</f>
        <v>-2118.7599999999998</v>
      </c>
      <c r="Q5" s="16">
        <f ca="1">SUM(L5:P5)</f>
        <v>3545.4862324026603</v>
      </c>
      <c r="R5" s="16">
        <f t="shared" ca="1" si="2"/>
        <v>3545.4862324026603</v>
      </c>
      <c r="S5" s="8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6642.44</v>
      </c>
      <c r="I6" s="14"/>
      <c r="J6" s="14"/>
      <c r="K6" s="13"/>
      <c r="L6" s="16">
        <f t="shared" ca="1" si="0"/>
        <v>6642.44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6642.44</v>
      </c>
      <c r="R6" s="16">
        <f t="shared" ca="1" si="2"/>
        <v>6642.44</v>
      </c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138.18</v>
      </c>
      <c r="I7" s="14"/>
      <c r="J7" s="14"/>
      <c r="K7" s="13"/>
      <c r="L7" s="16">
        <f t="shared" ca="1" si="0"/>
        <v>138.18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138.18</v>
      </c>
      <c r="R7" s="16">
        <f t="shared" ca="1" si="2"/>
        <v>138.18</v>
      </c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251.68404491177736</v>
      </c>
      <c r="J8" s="14">
        <f ca="1">Q10/J18</f>
        <v>6731.7959550882233</v>
      </c>
      <c r="K8" s="13"/>
      <c r="L8" s="16">
        <f t="shared" ca="1" si="0"/>
        <v>6983.4800000000005</v>
      </c>
      <c r="M8" s="16"/>
      <c r="N8" s="16">
        <f t="shared" ca="1" si="3"/>
        <v>0</v>
      </c>
      <c r="O8" s="11" cm="1">
        <f t="array" aca="1" ref="O8" ca="1">INDIRECT("'data'!$R$" &amp; $A$1)*parameters!$B$15</f>
        <v>112.7</v>
      </c>
      <c r="P8" s="13" cm="1">
        <f t="array" aca="1" ref="P8" ca="1">-INDIRECT("'data'!$S$" &amp; $A$1)*parameters!$B$15</f>
        <v>-315.56</v>
      </c>
      <c r="Q8" s="16">
        <f ca="1">SUM(Q6:Q7)</f>
        <v>6780.62</v>
      </c>
      <c r="R8" s="16">
        <f t="shared" ca="1" si="2"/>
        <v>6780.62</v>
      </c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1783.6000000000001</v>
      </c>
      <c r="L9" s="16">
        <f t="shared" ca="1" si="0"/>
        <v>1783.6000000000001</v>
      </c>
      <c r="M9" s="16"/>
      <c r="N9" s="16">
        <f t="shared" ca="1" si="3"/>
        <v>0</v>
      </c>
      <c r="O9" s="11" cm="1">
        <f t="array" aca="1" ref="O9" ca="1">INDIRECT("'data'!$U$" &amp; $A$1)*parameters!$B$15</f>
        <v>928.06</v>
      </c>
      <c r="P9" s="13" cm="1">
        <f t="array" aca="1" ref="P9" ca="1">-INDIRECT("'data'!$V$" &amp; $A$1)*parameters!$B$15</f>
        <v>-2500.96</v>
      </c>
      <c r="Q9" s="16" cm="1">
        <f t="array" aca="1" ref="Q9" ca="1">INDIRECT("'data'!$T$" &amp; $A$1)*parameters!$B$15</f>
        <v>210.7</v>
      </c>
      <c r="R9" s="16">
        <f t="shared" ca="1" si="2"/>
        <v>210.69999999999982</v>
      </c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2088.9752489331436</v>
      </c>
      <c r="L10" s="16">
        <f t="shared" ca="1" si="0"/>
        <v>2088.9752489331436</v>
      </c>
      <c r="M10" s="16"/>
      <c r="N10" s="16">
        <f t="shared" ca="1" si="3"/>
        <v>0</v>
      </c>
      <c r="O10" s="11" cm="1">
        <f t="array" aca="1" ref="O10" ca="1">INDIRECT("'data'!$X$" &amp; $A$1)*parameters!$B$15</f>
        <v>6545.42</v>
      </c>
      <c r="P10" s="13" cm="1">
        <f t="array" aca="1" ref="P10" ca="1">-INDIRECT("'data'!$Y$" &amp; $A$1)*parameters!$B$15</f>
        <v>-2998.7999999999997</v>
      </c>
      <c r="Q10" s="16" cm="1">
        <f t="array" aca="1" ref="Q10" ca="1">INDIRECT("'data'!$W$" &amp; $A$1)*parameters!$B$15</f>
        <v>5635.5952489331439</v>
      </c>
      <c r="R10" s="16">
        <f t="shared" ca="1" si="2"/>
        <v>5635.5952489331448</v>
      </c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3417.2427140825039</v>
      </c>
      <c r="N11" s="19"/>
      <c r="O11" s="21" cm="1">
        <f t="array" aca="1" ref="O11" ca="1">INDIRECT("'data'!$Z$" &amp; $A$1)*parameters!$B$15</f>
        <v>4694.2</v>
      </c>
      <c r="P11" s="27" cm="1">
        <f t="array" aca="1" ref="P11" ca="1">-INDIRECT("'data'!$AA$" &amp; $A$1)*parameters!$B$15</f>
        <v>-4638.34</v>
      </c>
      <c r="Q11" s="16">
        <f ca="1">K9*parameters!$B$10+K10*parameters!$B$11</f>
        <v>3473.1027140825036</v>
      </c>
      <c r="R11" s="16">
        <f t="shared" ref="R11:R17" ca="1" si="4">SUM(L11:P11)</f>
        <v>3473.1027140825036</v>
      </c>
    </row>
    <row r="12" spans="1:19">
      <c r="A12" s="29" t="s">
        <v>86</v>
      </c>
      <c r="B12" s="10">
        <f ca="1">-(B17-Q2)</f>
        <v>0</v>
      </c>
      <c r="C12" s="9">
        <f ca="1">-(C17-Q3)</f>
        <v>-33.545455493367626</v>
      </c>
      <c r="D12" s="9">
        <f ca="1">-(D17-Q4)</f>
        <v>0</v>
      </c>
      <c r="E12" s="9">
        <f ca="1">-(E17-Q5)</f>
        <v>-438.20616355538505</v>
      </c>
      <c r="F12" s="9">
        <f ca="1">-(F17-Q6)</f>
        <v>-439.05253731343328</v>
      </c>
      <c r="G12" s="9">
        <f ca="1">-(G17-Q7)</f>
        <v>-6.2087147335423367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-917.01287109572831</v>
      </c>
      <c r="M12" s="17"/>
      <c r="N12" s="17"/>
      <c r="O12" s="10"/>
      <c r="P12" s="12"/>
      <c r="Q12" s="9">
        <f t="shared" ref="Q12:Q17" ca="1" si="6">SUM(L12:P12)</f>
        <v>-917.01287109572831</v>
      </c>
      <c r="R12" s="17">
        <f t="shared" ca="1" si="4"/>
        <v>-917.01287109572831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-40.984044911777374</v>
      </c>
      <c r="J13" s="14">
        <f ca="1">-(J17-Q10)</f>
        <v>-1096.2007061550794</v>
      </c>
      <c r="K13" s="13">
        <f ca="1">-(K17-Q11)</f>
        <v>-399.47253485063993</v>
      </c>
      <c r="L13" s="14">
        <f t="shared" ca="1" si="5"/>
        <v>-1536.6572859174967</v>
      </c>
      <c r="M13" s="16">
        <f ca="1">-E15</f>
        <v>-2447.0351100405487</v>
      </c>
      <c r="N13" s="16"/>
      <c r="O13" s="11"/>
      <c r="P13" s="13"/>
      <c r="Q13" s="14">
        <f t="shared" ca="1" si="6"/>
        <v>-3983.6923959580454</v>
      </c>
      <c r="R13" s="16">
        <f t="shared" ca="1" si="4"/>
        <v>-3983.6923959580454</v>
      </c>
    </row>
    <row r="14" spans="1:19">
      <c r="A14" s="18" t="s">
        <v>78</v>
      </c>
      <c r="B14" s="11"/>
      <c r="C14" s="14"/>
      <c r="D14" s="14"/>
      <c r="E14" s="14">
        <f ca="1">-(I13+J13)-K13</f>
        <v>1536.6572859174967</v>
      </c>
      <c r="F14" s="14"/>
      <c r="G14" s="14"/>
      <c r="H14" s="14"/>
      <c r="I14" s="14"/>
      <c r="J14" s="14"/>
      <c r="K14" s="13"/>
      <c r="L14" s="14">
        <f t="shared" ca="1" si="5"/>
        <v>1536.6572859174967</v>
      </c>
      <c r="M14" s="16"/>
      <c r="N14" s="16"/>
      <c r="O14" s="11"/>
      <c r="P14" s="13"/>
      <c r="Q14" s="14">
        <f t="shared" ca="1" si="6"/>
        <v>1536.6572859174967</v>
      </c>
      <c r="R14" s="16">
        <f t="shared" ca="1" si="4"/>
        <v>1536.6572859174967</v>
      </c>
    </row>
    <row r="15" spans="1:19">
      <c r="A15" s="18" t="s">
        <v>79</v>
      </c>
      <c r="B15" s="11"/>
      <c r="C15" s="14"/>
      <c r="D15" s="14"/>
      <c r="E15" s="14">
        <f ca="1">E17-E14</f>
        <v>2447.0351100405487</v>
      </c>
      <c r="F15" s="14"/>
      <c r="G15" s="14"/>
      <c r="H15" s="14"/>
      <c r="I15" s="14"/>
      <c r="J15" s="14"/>
      <c r="K15" s="13"/>
      <c r="L15" s="14">
        <f t="shared" ca="1" si="5"/>
        <v>2447.0351100405487</v>
      </c>
      <c r="M15" s="16"/>
      <c r="N15" s="16"/>
      <c r="O15" s="11"/>
      <c r="P15" s="13"/>
      <c r="Q15" s="14">
        <f t="shared" ca="1" si="6"/>
        <v>2447.0351100405487</v>
      </c>
      <c r="R15" s="16">
        <f t="shared" ca="1" si="4"/>
        <v>2447.0351100405487</v>
      </c>
    </row>
    <row r="16" spans="1:19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5324.675475137682</v>
      </c>
      <c r="D17" s="9">
        <f ca="1">SUM(D$2:D$11)</f>
        <v>0</v>
      </c>
      <c r="E17" s="9">
        <f ca="1">$Q$5/parameters!$B$4</f>
        <v>3983.6923959580454</v>
      </c>
      <c r="F17" s="9">
        <f t="shared" ref="F17:K17" ca="1" si="7">SUM(F$2:F$11)</f>
        <v>7081.4925373134329</v>
      </c>
      <c r="G17" s="9">
        <f t="shared" ca="1" si="7"/>
        <v>144.38871473354234</v>
      </c>
      <c r="H17" s="9">
        <f t="shared" ca="1" si="7"/>
        <v>6780.62</v>
      </c>
      <c r="I17" s="9">
        <f t="shared" ca="1" si="7"/>
        <v>251.68404491177736</v>
      </c>
      <c r="J17" s="9">
        <f t="shared" ca="1" si="7"/>
        <v>6731.7959550882233</v>
      </c>
      <c r="K17" s="9">
        <f t="shared" ca="1" si="7"/>
        <v>3872.5752489331435</v>
      </c>
      <c r="L17" s="17">
        <f t="shared" ca="1" si="5"/>
        <v>34170.924372075846</v>
      </c>
      <c r="M17" s="17"/>
      <c r="N17" s="17"/>
      <c r="O17" s="9"/>
      <c r="P17" s="14"/>
      <c r="Q17" s="11">
        <f t="shared" ca="1" si="6"/>
        <v>34170.924372075846</v>
      </c>
      <c r="R17" s="17">
        <f t="shared" ca="1" si="4"/>
        <v>34170.924372075846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0.83716073489623277</v>
      </c>
      <c r="J18" s="39">
        <f ca="1">I18</f>
        <v>0.83716073489623277</v>
      </c>
      <c r="K18" s="40">
        <f ca="1">1-(-K13)/K17</f>
        <v>0.89684576562826235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sheetPr>
    <tabColor theme="2" tint="-9.9978637043366805E-2"/>
  </sheetPr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5898.9986917580754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5898.9986917580754</v>
      </c>
      <c r="M2" s="17"/>
      <c r="N2" s="17">
        <f ca="1">Q2-(L2+O2+P2)</f>
        <v>1905.0513082419056</v>
      </c>
      <c r="O2" s="11" cm="1">
        <f t="array" aca="1" ref="O2" ca="1">INDIRECT("'data'!$F$" &amp; $A$1)</f>
        <v>155195.95000000001</v>
      </c>
      <c r="P2" s="13">
        <f ca="1">IF(-(L2-Q2+O2)&lt;0, -(L2-Q2+O2), 0)</f>
        <v>0</v>
      </c>
      <c r="Q2" s="17" cm="1">
        <f t="array" aca="1" ref="Q2" ca="1">INDIRECT("'data'!$D$" &amp; $A$1)</f>
        <v>163000</v>
      </c>
      <c r="R2" s="17">
        <f ca="1">SUM(L2:P2)</f>
        <v>163000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5328.3582089552237</v>
      </c>
      <c r="G3" s="14">
        <f ca="1">Q3-O3-P3-F3</f>
        <v>825.4817910447764</v>
      </c>
      <c r="H3" s="14"/>
      <c r="I3" s="14"/>
      <c r="J3" s="14"/>
      <c r="K3" s="13"/>
      <c r="L3" s="16">
        <f t="shared" ca="1" si="0"/>
        <v>6153.84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-292.005</v>
      </c>
      <c r="Q3" s="16" cm="1">
        <f t="array" aca="1" ref="Q3" ca="1">INDIRECT("'data'!$G$" &amp; $A$1)*parameters!$B$13</f>
        <v>5861.835</v>
      </c>
      <c r="R3" s="16">
        <f t="shared" ref="R3:R10" ca="1" si="2">SUM(L3:P3)</f>
        <v>5861.835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38">
        <v>0</v>
      </c>
      <c r="H4" s="14"/>
      <c r="I4" s="14"/>
      <c r="J4" s="14"/>
      <c r="K4" s="13"/>
      <c r="L4" s="16">
        <f t="shared" si="0"/>
        <v>0</v>
      </c>
      <c r="M4" s="16"/>
      <c r="N4" s="16">
        <f t="shared" ca="1" si="1"/>
        <v>-19.32</v>
      </c>
      <c r="O4" s="11" cm="1">
        <f t="array" aca="1" ref="O4" ca="1">INDIRECT("'data'!$K$" &amp; $A$1)*parameters!$B$14</f>
        <v>19.32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Q6/parameters!$B$5*20%</f>
        <v>1332.0895522388062</v>
      </c>
      <c r="G5" s="14">
        <f ca="1">Q7/parameters!$B$7-(G3+G4)</f>
        <v>587.68435315585043</v>
      </c>
      <c r="H5" s="14"/>
      <c r="I5" s="14"/>
      <c r="J5" s="14"/>
      <c r="K5" s="13"/>
      <c r="L5" s="16">
        <f t="shared" ca="1" si="0"/>
        <v>1919.7739053946566</v>
      </c>
      <c r="M5" s="16"/>
      <c r="N5" s="16"/>
      <c r="O5" s="11" cm="1">
        <f t="array" aca="1" ref="O5" ca="1">INDIRECT("'data'!$M$" &amp; $A$1)*parameters!$B$15</f>
        <v>1239.7</v>
      </c>
      <c r="P5" s="13" cm="1">
        <f t="array" aca="1" ref="P5" ca="1">-INDIRECT("'data'!$N$" &amp; $A$1)*parameters!$B$15</f>
        <v>-18.62</v>
      </c>
      <c r="Q5" s="16">
        <f ca="1">SUM(L5:P5)</f>
        <v>3140.853905394657</v>
      </c>
      <c r="R5" s="16">
        <f t="shared" ca="1" si="2"/>
        <v>3140.853905394657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6247.5</v>
      </c>
      <c r="I6" s="14"/>
      <c r="J6" s="14"/>
      <c r="K6" s="13"/>
      <c r="L6" s="16">
        <f t="shared" ca="1" si="0"/>
        <v>6247.5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6247.5</v>
      </c>
      <c r="R6" s="16">
        <f t="shared" ca="1" si="2"/>
        <v>6247.5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1352.3999999999999</v>
      </c>
      <c r="I7" s="14"/>
      <c r="J7" s="14"/>
      <c r="K7" s="13"/>
      <c r="L7" s="16">
        <f t="shared" ca="1" si="0"/>
        <v>1352.3999999999999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1352.3999999999999</v>
      </c>
      <c r="R7" s="16">
        <f t="shared" ca="1" si="2"/>
        <v>1352.3999999999999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3314.7782526603364</v>
      </c>
      <c r="J8" s="14">
        <f ca="1">Q10/J18</f>
        <v>4292.9617473396647</v>
      </c>
      <c r="K8" s="13"/>
      <c r="L8" s="16">
        <f t="shared" ca="1" si="0"/>
        <v>7607.7400000000016</v>
      </c>
      <c r="M8" s="16"/>
      <c r="N8" s="16">
        <f t="shared" ca="1" si="3"/>
        <v>0</v>
      </c>
      <c r="O8" s="11" cm="1">
        <f t="array" aca="1" ref="O8" ca="1">INDIRECT("'data'!$R$" &amp; $A$1)*parameters!$B$15</f>
        <v>27.439999999999998</v>
      </c>
      <c r="P8" s="13" cm="1">
        <f t="array" aca="1" ref="P8" ca="1">-INDIRECT("'data'!$S$" &amp; $A$1)*parameters!$B$15</f>
        <v>-35.28</v>
      </c>
      <c r="Q8" s="16">
        <f ca="1">SUM(Q6:Q7)</f>
        <v>7599.9</v>
      </c>
      <c r="R8" s="16">
        <f t="shared" ca="1" si="2"/>
        <v>7599.9000000000015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2683.24</v>
      </c>
      <c r="L9" s="16">
        <f t="shared" ca="1" si="0"/>
        <v>2683.24</v>
      </c>
      <c r="M9" s="16"/>
      <c r="N9" s="16">
        <f t="shared" ca="1" si="3"/>
        <v>0</v>
      </c>
      <c r="O9" s="11" cm="1">
        <f t="array" aca="1" ref="O9" ca="1">INDIRECT("'data'!$U$" &amp; $A$1)*parameters!$B$15</f>
        <v>144.06</v>
      </c>
      <c r="P9" s="13" cm="1">
        <f t="array" aca="1" ref="P9" ca="1">-INDIRECT("'data'!$V$" &amp; $A$1)*parameters!$B$15</f>
        <v>-732.06</v>
      </c>
      <c r="Q9" s="16" cm="1">
        <f t="array" aca="1" ref="Q9" ca="1">INDIRECT("'data'!$T$" &amp; $A$1)*parameters!$B$15</f>
        <v>2095.2399999999998</v>
      </c>
      <c r="R9" s="16">
        <f t="shared" ca="1" si="2"/>
        <v>2095.2399999999998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3434.8205405405406</v>
      </c>
      <c r="L10" s="16">
        <f t="shared" ca="1" si="0"/>
        <v>3434.8205405405406</v>
      </c>
      <c r="M10" s="16"/>
      <c r="N10" s="16">
        <f t="shared" ca="1" si="3"/>
        <v>0</v>
      </c>
      <c r="O10" s="11" cm="1">
        <f t="array" aca="1" ref="O10" ca="1">INDIRECT("'data'!$X$" &amp; $A$1)*parameters!$B$15</f>
        <v>454.71999999999997</v>
      </c>
      <c r="P10" s="13" cm="1">
        <f t="array" aca="1" ref="P10" ca="1">-INDIRECT("'data'!$Y$" &amp; $A$1)*parameters!$B$15</f>
        <v>-1176</v>
      </c>
      <c r="Q10" s="16" cm="1">
        <f t="array" aca="1" ref="Q10" ca="1">INDIRECT("'data'!$W$" &amp; $A$1)*parameters!$B$15</f>
        <v>2713.5405405405404</v>
      </c>
      <c r="R10" s="16">
        <f t="shared" ca="1" si="2"/>
        <v>2713.5405405405404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8846.4112648648661</v>
      </c>
      <c r="N11" s="19"/>
      <c r="O11" s="21" cm="1">
        <f t="array" aca="1" ref="O11" ca="1">INDIRECT("'data'!$Z$" &amp; $A$1)*parameters!$B$15</f>
        <v>937.86</v>
      </c>
      <c r="P11" s="27" cm="1">
        <f t="array" aca="1" ref="P11" ca="1">-INDIRECT("'data'!$AA$" &amp; $A$1)*parameters!$B$15</f>
        <v>-4308.08</v>
      </c>
      <c r="Q11" s="16">
        <f ca="1">K9*parameters!$B$10+K10*parameters!$B$11</f>
        <v>5476.1912648648649</v>
      </c>
      <c r="R11" s="16">
        <f t="shared" ref="R11:R17" ca="1" si="4">SUM(L11:P11)</f>
        <v>5476.1912648648668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-37.163691758075402</v>
      </c>
      <c r="D12" s="9">
        <f ca="1">-(D17-Q4)</f>
        <v>0</v>
      </c>
      <c r="E12" s="9">
        <f ca="1">-(E17-Q5)</f>
        <v>-388.19542650945186</v>
      </c>
      <c r="F12" s="9">
        <f ca="1">-(F17-Q6)</f>
        <v>-412.94776119403014</v>
      </c>
      <c r="G12" s="9">
        <f ca="1">-(G17-Q7)</f>
        <v>-60.766144200626968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-899.07302366218437</v>
      </c>
      <c r="M12" s="17"/>
      <c r="N12" s="17"/>
      <c r="O12" s="10"/>
      <c r="P12" s="12"/>
      <c r="Q12" s="9">
        <f t="shared" ref="Q12:Q17" ca="1" si="6">SUM(L12:P12)</f>
        <v>-899.07302366218437</v>
      </c>
      <c r="R12" s="17">
        <f t="shared" ca="1" si="4"/>
        <v>-899.07302366218437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-1219.5382526603366</v>
      </c>
      <c r="J13" s="14">
        <f ca="1">-(J17-Q10)</f>
        <v>-1579.4212067991243</v>
      </c>
      <c r="K13" s="13">
        <f ca="1">-(K17-Q11)</f>
        <v>-641.86927567567545</v>
      </c>
      <c r="L13" s="14">
        <f t="shared" ca="1" si="5"/>
        <v>-3440.8287351351364</v>
      </c>
      <c r="M13" s="16">
        <f ca="1">-E15</f>
        <v>-88.220596768972428</v>
      </c>
      <c r="N13" s="16"/>
      <c r="O13" s="11"/>
      <c r="P13" s="13"/>
      <c r="Q13" s="14">
        <f t="shared" ca="1" si="6"/>
        <v>-3529.0493319041088</v>
      </c>
      <c r="R13" s="16">
        <f t="shared" ca="1" si="4"/>
        <v>-3529.0493319041088</v>
      </c>
    </row>
    <row r="14" spans="1:19">
      <c r="A14" s="18" t="s">
        <v>78</v>
      </c>
      <c r="B14" s="11"/>
      <c r="C14" s="14"/>
      <c r="D14" s="14"/>
      <c r="E14" s="14">
        <f ca="1">-(I13+J13)-K13</f>
        <v>3440.8287351351364</v>
      </c>
      <c r="F14" s="14"/>
      <c r="G14" s="14"/>
      <c r="H14" s="14"/>
      <c r="I14" s="14"/>
      <c r="J14" s="14"/>
      <c r="K14" s="13"/>
      <c r="L14" s="14">
        <f t="shared" ca="1" si="5"/>
        <v>3440.8287351351364</v>
      </c>
      <c r="M14" s="16"/>
      <c r="N14" s="16"/>
      <c r="O14" s="11"/>
      <c r="P14" s="13"/>
      <c r="Q14" s="14">
        <f t="shared" ca="1" si="6"/>
        <v>3440.8287351351364</v>
      </c>
      <c r="R14" s="16">
        <f t="shared" ca="1" si="4"/>
        <v>3440.8287351351364</v>
      </c>
    </row>
    <row r="15" spans="1:19">
      <c r="A15" s="18" t="s">
        <v>79</v>
      </c>
      <c r="B15" s="11"/>
      <c r="C15" s="14"/>
      <c r="D15" s="14"/>
      <c r="E15" s="14">
        <f ca="1">E17-E14</f>
        <v>88.220596768972428</v>
      </c>
      <c r="F15" s="14"/>
      <c r="G15" s="14"/>
      <c r="H15" s="14"/>
      <c r="I15" s="14"/>
      <c r="J15" s="14"/>
      <c r="K15" s="13"/>
      <c r="L15" s="14">
        <f t="shared" ca="1" si="5"/>
        <v>88.220596768972428</v>
      </c>
      <c r="M15" s="16"/>
      <c r="N15" s="16"/>
      <c r="O15" s="11"/>
      <c r="P15" s="13"/>
      <c r="Q15" s="14">
        <f t="shared" ca="1" si="6"/>
        <v>88.220596768972428</v>
      </c>
      <c r="R15" s="16">
        <f t="shared" ca="1" si="4"/>
        <v>88.220596768972428</v>
      </c>
    </row>
    <row r="16" spans="1:19">
      <c r="A16" s="30" t="s">
        <v>89</v>
      </c>
      <c r="B16" s="21">
        <f ca="1">Q2</f>
        <v>163000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163000</v>
      </c>
      <c r="M16" s="19"/>
      <c r="N16" s="19"/>
      <c r="O16" s="21"/>
      <c r="P16" s="27"/>
      <c r="Q16" s="22">
        <f t="shared" ca="1" si="6"/>
        <v>163000</v>
      </c>
      <c r="R16" s="19">
        <f t="shared" ca="1" si="4"/>
        <v>163000</v>
      </c>
    </row>
    <row r="17" spans="1:18">
      <c r="A17" s="29" t="s">
        <v>88</v>
      </c>
      <c r="B17" s="9">
        <f ca="1">B16</f>
        <v>163000</v>
      </c>
      <c r="C17" s="9">
        <f ca="1">SUM(C$2:C$11)</f>
        <v>5898.9986917580754</v>
      </c>
      <c r="D17" s="9">
        <f ca="1">SUM(D$2:D$11)</f>
        <v>0</v>
      </c>
      <c r="E17" s="9">
        <f ca="1">$Q$5/parameters!$B$4</f>
        <v>3529.0493319041088</v>
      </c>
      <c r="F17" s="9">
        <f t="shared" ref="F17:K17" ca="1" si="7">SUM(F$2:F$11)</f>
        <v>6660.4477611940301</v>
      </c>
      <c r="G17" s="9">
        <f t="shared" ca="1" si="7"/>
        <v>1413.1661442006268</v>
      </c>
      <c r="H17" s="9">
        <f t="shared" ca="1" si="7"/>
        <v>7599.9</v>
      </c>
      <c r="I17" s="9">
        <f t="shared" ca="1" si="7"/>
        <v>3314.7782526603364</v>
      </c>
      <c r="J17" s="9">
        <f t="shared" ca="1" si="7"/>
        <v>4292.9617473396647</v>
      </c>
      <c r="K17" s="9">
        <f t="shared" ca="1" si="7"/>
        <v>6118.0605405405404</v>
      </c>
      <c r="L17" s="17">
        <f t="shared" ca="1" si="5"/>
        <v>201827.36246959737</v>
      </c>
      <c r="M17" s="17"/>
      <c r="N17" s="17"/>
      <c r="O17" s="9"/>
      <c r="P17" s="14"/>
      <c r="Q17" s="11">
        <f t="shared" ca="1" si="6"/>
        <v>201827.36246959737</v>
      </c>
      <c r="R17" s="17">
        <f t="shared" ca="1" si="4"/>
        <v>201827.36246959737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0.63209054732950121</v>
      </c>
      <c r="J18" s="39">
        <f ca="1">I18</f>
        <v>0.63209054732950121</v>
      </c>
      <c r="K18" s="40">
        <f ca="1">1-(-K13)/K17</f>
        <v>0.89508615166155825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</row>
    <row r="23" spans="1:18">
      <c r="Q23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5829.5763308845717</v>
      </c>
      <c r="D2" s="9">
        <f ca="1">Q4/parameters!$B$3</f>
        <v>1648.9081211633288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7478.4844520479</v>
      </c>
      <c r="M2" s="17"/>
      <c r="N2" s="17">
        <f ca="1">Q2-(L2+O2+P2)</f>
        <v>0</v>
      </c>
      <c r="O2" s="11" cm="1">
        <f t="array" aca="1" ref="O2" ca="1">INDIRECT("'data'!$F$" &amp; $A$1)</f>
        <v>17818.45</v>
      </c>
      <c r="P2" s="13">
        <f ca="1">IF(-(L2-Q2+O2)&lt;0, -(L2-Q2+O2), 0)</f>
        <v>-296.9344520479026</v>
      </c>
      <c r="Q2" s="17" cm="1">
        <f t="array" aca="1" ref="Q2" ca="1">INDIRECT("'data'!$D$" &amp; $A$1)</f>
        <v>25000</v>
      </c>
      <c r="R2" s="17">
        <f ca="1">SUM(L2:P2)</f>
        <v>24999.999999999996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4393.0746268656721</v>
      </c>
      <c r="G3" s="14">
        <f ca="1">Q3-O3-P3-F3</f>
        <v>752.45037313432749</v>
      </c>
      <c r="H3" s="14"/>
      <c r="I3" s="14"/>
      <c r="J3" s="14"/>
      <c r="K3" s="13"/>
      <c r="L3" s="16">
        <f t="shared" ca="1" si="0"/>
        <v>5145.5249999999996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648.27</v>
      </c>
      <c r="P3" s="13" cm="1">
        <f t="array" aca="1" ref="P3" ca="1">-INDIRECT("'data'!$I$" &amp; $A$1)*parameters!$B$13</f>
        <v>-0.94499999999999995</v>
      </c>
      <c r="Q3" s="16" cm="1">
        <f t="array" aca="1" ref="Q3" ca="1">INDIRECT("'data'!$G$" &amp; $A$1)*parameters!$B$13</f>
        <v>5792.8499999999995</v>
      </c>
      <c r="R3" s="16">
        <f t="shared" ref="R3:R10" ca="1" si="2">SUM(L3:P3)</f>
        <v>5792.85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2116</v>
      </c>
      <c r="H4" s="14"/>
      <c r="I4" s="14"/>
      <c r="J4" s="14"/>
      <c r="K4" s="13"/>
      <c r="L4" s="16">
        <f t="shared" ca="1" si="0"/>
        <v>2116</v>
      </c>
      <c r="M4" s="16"/>
      <c r="N4" s="16">
        <f t="shared" ca="1" si="1"/>
        <v>0</v>
      </c>
      <c r="O4" s="11" cm="1">
        <f t="array" aca="1" ref="O4" ca="1">INDIRECT("'data'!$K$" &amp; $A$1)*parameters!$B$14</f>
        <v>1.84</v>
      </c>
      <c r="P4" s="13" cm="1">
        <f t="array" aca="1" ref="P4" ca="1">-INDIRECT("'data'!$L$" &amp; $A$1)*parameters!$B$14</f>
        <v>-479.32</v>
      </c>
      <c r="Q4" s="16" cm="1">
        <f t="array" aca="1" ref="Q4" ca="1">INDIRECT("'data'!$J$" &amp; $A$1)*parameters!$B$14</f>
        <v>1638.52</v>
      </c>
      <c r="R4" s="16">
        <f t="shared" ca="1" si="2"/>
        <v>1638.5200000000002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1098.268656716418</v>
      </c>
      <c r="G5" s="14">
        <f ca="1">Q7/parameters!$B$7-(G3+G4)</f>
        <v>1471.4033363745548</v>
      </c>
      <c r="H5" s="14"/>
      <c r="I5" s="14"/>
      <c r="J5" s="14"/>
      <c r="K5" s="13"/>
      <c r="L5" s="16">
        <f t="shared" ca="1" si="0"/>
        <v>2569.671993090973</v>
      </c>
      <c r="M5" s="16"/>
      <c r="N5" s="16"/>
      <c r="O5" s="11" cm="1">
        <f t="array" aca="1" ref="O5" ca="1">INDIRECT("'data'!$M$" &amp; $A$1)*parameters!$B$15</f>
        <v>378.28</v>
      </c>
      <c r="P5" s="13" cm="1">
        <f t="array" aca="1" ref="P5" ca="1">-INDIRECT("'data'!$N$" &amp; $A$1)*parameters!$B$15</f>
        <v>-85.26</v>
      </c>
      <c r="Q5" s="16">
        <f ca="1">SUM(L5:P5)</f>
        <v>2862.6919930909726</v>
      </c>
      <c r="R5" s="16">
        <f t="shared" ca="1" si="2"/>
        <v>2862.6919930909726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5150.88</v>
      </c>
      <c r="I6" s="14"/>
      <c r="J6" s="14"/>
      <c r="K6" s="13"/>
      <c r="L6" s="16">
        <f t="shared" ca="1" si="0"/>
        <v>5150.88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5150.88</v>
      </c>
      <c r="R6" s="16">
        <f t="shared" ca="1" si="2"/>
        <v>5150.88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4153.24</v>
      </c>
      <c r="I7" s="14"/>
      <c r="J7" s="14"/>
      <c r="K7" s="13"/>
      <c r="L7" s="16">
        <f t="shared" ca="1" si="0"/>
        <v>4153.24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4153.24</v>
      </c>
      <c r="R7" s="16">
        <f t="shared" ca="1" si="2"/>
        <v>4153.24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3384.2744549755298</v>
      </c>
      <c r="J8" s="14">
        <f ca="1">Q10/J18</f>
        <v>5247.5655450244694</v>
      </c>
      <c r="K8" s="13"/>
      <c r="L8" s="16">
        <f t="shared" ca="1" si="0"/>
        <v>8631.84</v>
      </c>
      <c r="M8" s="16"/>
      <c r="N8" s="16">
        <f t="shared" ca="1" si="3"/>
        <v>0</v>
      </c>
      <c r="O8" s="11" cm="1">
        <f t="array" aca="1" ref="O8" ca="1">INDIRECT("'data'!$R$" &amp; $A$1)*parameters!$B$15</f>
        <v>688.93999999999994</v>
      </c>
      <c r="P8" s="13" cm="1">
        <f t="array" aca="1" ref="P8" ca="1">-INDIRECT("'data'!$S$" &amp; $A$1)*parameters!$B$15</f>
        <v>-16.66</v>
      </c>
      <c r="Q8" s="16">
        <f ca="1">SUM(Q6:Q7)</f>
        <v>9304.119999999999</v>
      </c>
      <c r="R8" s="16">
        <f t="shared" ca="1" si="2"/>
        <v>9304.1200000000008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1750.2799999999997</v>
      </c>
      <c r="L9" s="16">
        <f t="shared" ca="1" si="0"/>
        <v>1750.2799999999997</v>
      </c>
      <c r="M9" s="16"/>
      <c r="N9" s="16">
        <f t="shared" ca="1" si="3"/>
        <v>0</v>
      </c>
      <c r="O9" s="11" cm="1">
        <f t="array" aca="1" ref="O9" ca="1">INDIRECT("'data'!$U$" &amp; $A$1)*parameters!$B$15</f>
        <v>1036.8399999999999</v>
      </c>
      <c r="P9" s="13" cm="1">
        <f t="array" aca="1" ref="P9" ca="1">-INDIRECT("'data'!$V$" &amp; $A$1)*parameters!$B$15</f>
        <v>-106.82</v>
      </c>
      <c r="Q9" s="16" cm="1">
        <f t="array" aca="1" ref="Q9" ca="1">INDIRECT("'data'!$T$" &amp; $A$1)*parameters!$B$15</f>
        <v>2680.2999999999997</v>
      </c>
      <c r="R9" s="16">
        <f t="shared" ca="1" si="2"/>
        <v>2680.2999999999997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1889.2615647226175</v>
      </c>
      <c r="L10" s="16">
        <f t="shared" ca="1" si="0"/>
        <v>1889.2615647226175</v>
      </c>
      <c r="M10" s="16"/>
      <c r="N10" s="16">
        <f t="shared" ca="1" si="3"/>
        <v>0</v>
      </c>
      <c r="O10" s="11" cm="1">
        <f t="array" aca="1" ref="O10" ca="1">INDIRECT("'data'!$X$" &amp; $A$1)*parameters!$B$15</f>
        <v>2533.2999999999997</v>
      </c>
      <c r="P10" s="13" cm="1">
        <f t="array" aca="1" ref="P10" ca="1">-INDIRECT("'data'!$Y$" &amp; $A$1)*parameters!$B$15</f>
        <v>-266.56</v>
      </c>
      <c r="Q10" s="16" cm="1">
        <f t="array" aca="1" ref="Q10" ca="1">INDIRECT("'data'!$W$" &amp; $A$1)*parameters!$B$15</f>
        <v>4156.0015647226173</v>
      </c>
      <c r="R10" s="16">
        <f t="shared" ca="1" si="2"/>
        <v>4156.0015647226164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3614.0081456614507</v>
      </c>
      <c r="N11" s="19"/>
      <c r="O11" s="21" cm="1">
        <f t="array" aca="1" ref="O11" ca="1">INDIRECT("'data'!$Z$" &amp; $A$1)*parameters!$B$15</f>
        <v>1008.42</v>
      </c>
      <c r="P11" s="27" cm="1">
        <f t="array" aca="1" ref="P11" ca="1">-INDIRECT("'data'!$AA$" &amp; $A$1)*parameters!$B$15</f>
        <v>-1352.3999999999999</v>
      </c>
      <c r="Q11" s="16">
        <f ca="1">K9*parameters!$B$10+K10*parameters!$B$11</f>
        <v>3270.0281456614507</v>
      </c>
      <c r="R11" s="16">
        <f t="shared" ref="R11:R17" ca="1" si="4">SUM(L11:P11)</f>
        <v>3270.0281456614512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-36.726330884572235</v>
      </c>
      <c r="D12" s="9">
        <f ca="1">-(D17-Q4)</f>
        <v>-10.388121163328833</v>
      </c>
      <c r="E12" s="9">
        <f ca="1">-(E17-Q5)</f>
        <v>-353.81586431461437</v>
      </c>
      <c r="F12" s="9">
        <f ca="1">-(F17-Q6)</f>
        <v>-340.4632835820903</v>
      </c>
      <c r="G12" s="9">
        <f ca="1">-(G17-Q7)</f>
        <v>-186.61370950888249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-928.00730945348823</v>
      </c>
      <c r="M12" s="17"/>
      <c r="N12" s="17"/>
      <c r="O12" s="10"/>
      <c r="P12" s="12"/>
      <c r="Q12" s="9">
        <f t="shared" ref="Q12:Q17" ca="1" si="6">SUM(L12:P12)</f>
        <v>-928.00730945348823</v>
      </c>
      <c r="R12" s="17">
        <f t="shared" ca="1" si="4"/>
        <v>-928.00730945348823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-703.97445497553008</v>
      </c>
      <c r="J13" s="14">
        <f ca="1">-(J17-Q10)</f>
        <v>-1091.5639803018521</v>
      </c>
      <c r="K13" s="13">
        <f ca="1">-(K17-Q11)</f>
        <v>-369.51341906116659</v>
      </c>
      <c r="L13" s="14">
        <f t="shared" ca="1" si="5"/>
        <v>-2165.0518543385488</v>
      </c>
      <c r="M13" s="16">
        <f ca="1">-E15</f>
        <v>-1051.4560030670382</v>
      </c>
      <c r="N13" s="16"/>
      <c r="O13" s="11"/>
      <c r="P13" s="13"/>
      <c r="Q13" s="14">
        <f t="shared" ca="1" si="6"/>
        <v>-3216.5078574055869</v>
      </c>
      <c r="R13" s="16">
        <f t="shared" ca="1" si="4"/>
        <v>-3216.5078574055869</v>
      </c>
    </row>
    <row r="14" spans="1:20">
      <c r="A14" s="18" t="s">
        <v>78</v>
      </c>
      <c r="B14" s="11"/>
      <c r="C14" s="14"/>
      <c r="D14" s="14"/>
      <c r="E14" s="14">
        <f ca="1">-(I13+J13)-K13</f>
        <v>2165.0518543385488</v>
      </c>
      <c r="F14" s="14"/>
      <c r="G14" s="14"/>
      <c r="H14" s="14"/>
      <c r="I14" s="14"/>
      <c r="J14" s="14"/>
      <c r="K14" s="13"/>
      <c r="L14" s="14">
        <f t="shared" ca="1" si="5"/>
        <v>2165.0518543385488</v>
      </c>
      <c r="M14" s="16"/>
      <c r="N14" s="16"/>
      <c r="O14" s="11"/>
      <c r="P14" s="13"/>
      <c r="Q14" s="14">
        <f t="shared" ca="1" si="6"/>
        <v>2165.0518543385488</v>
      </c>
      <c r="R14" s="16">
        <f t="shared" ca="1" si="4"/>
        <v>2165.0518543385488</v>
      </c>
    </row>
    <row r="15" spans="1:20">
      <c r="A15" s="18" t="s">
        <v>79</v>
      </c>
      <c r="B15" s="11"/>
      <c r="C15" s="14"/>
      <c r="D15" s="14"/>
      <c r="E15" s="14">
        <f ca="1">E17-E14</f>
        <v>1051.4560030670382</v>
      </c>
      <c r="F15" s="14"/>
      <c r="G15" s="14"/>
      <c r="H15" s="14"/>
      <c r="I15" s="14"/>
      <c r="J15" s="14"/>
      <c r="K15" s="13"/>
      <c r="L15" s="14">
        <f t="shared" ca="1" si="5"/>
        <v>1051.4560030670382</v>
      </c>
      <c r="M15" s="16"/>
      <c r="N15" s="16"/>
      <c r="O15" s="11"/>
      <c r="P15" s="13"/>
      <c r="Q15" s="14">
        <f t="shared" ca="1" si="6"/>
        <v>1051.4560030670382</v>
      </c>
      <c r="R15" s="16">
        <f t="shared" ca="1" si="4"/>
        <v>1051.4560030670382</v>
      </c>
    </row>
    <row r="16" spans="1:20">
      <c r="A16" s="30" t="s">
        <v>89</v>
      </c>
      <c r="B16" s="21">
        <f ca="1">Q2</f>
        <v>25000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25000</v>
      </c>
      <c r="M16" s="19"/>
      <c r="N16" s="19"/>
      <c r="O16" s="21"/>
      <c r="P16" s="27"/>
      <c r="Q16" s="22">
        <f t="shared" ca="1" si="6"/>
        <v>25000</v>
      </c>
      <c r="R16" s="19">
        <f t="shared" ca="1" si="4"/>
        <v>25000</v>
      </c>
    </row>
    <row r="17" spans="1:18">
      <c r="A17" s="29" t="s">
        <v>88</v>
      </c>
      <c r="B17" s="9">
        <f ca="1">B16</f>
        <v>25000</v>
      </c>
      <c r="C17" s="9">
        <f ca="1">SUM(C$2:C$11)</f>
        <v>5829.5763308845717</v>
      </c>
      <c r="D17" s="9">
        <f ca="1">SUM(D$2:D$11)</f>
        <v>1648.9081211633288</v>
      </c>
      <c r="E17" s="9">
        <f ca="1">$Q$5/parameters!$B$4</f>
        <v>3216.5078574055869</v>
      </c>
      <c r="F17" s="9">
        <f t="shared" ref="F17:K17" ca="1" si="7">SUM(F$2:F$11)</f>
        <v>5491.3432835820904</v>
      </c>
      <c r="G17" s="9">
        <f t="shared" ca="1" si="7"/>
        <v>4339.8537095088823</v>
      </c>
      <c r="H17" s="9">
        <f t="shared" ca="1" si="7"/>
        <v>9304.119999999999</v>
      </c>
      <c r="I17" s="9">
        <f t="shared" ca="1" si="7"/>
        <v>3384.2744549755298</v>
      </c>
      <c r="J17" s="9">
        <f t="shared" ca="1" si="7"/>
        <v>5247.5655450244694</v>
      </c>
      <c r="K17" s="9">
        <f t="shared" ca="1" si="7"/>
        <v>3639.5415647226173</v>
      </c>
      <c r="L17" s="17">
        <f t="shared" ca="1" si="5"/>
        <v>67101.690867267069</v>
      </c>
      <c r="M17" s="17"/>
      <c r="N17" s="17"/>
      <c r="O17" s="9"/>
      <c r="P17" s="14"/>
      <c r="Q17" s="11">
        <f t="shared" ca="1" si="6"/>
        <v>67101.690867267069</v>
      </c>
      <c r="R17" s="17">
        <f t="shared" ca="1" si="4"/>
        <v>67101.690867267069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>
        <f ca="1">IFERROR(1-(-D12)/D17, "")</f>
        <v>0.99370000000000014</v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0.79198659436720531</v>
      </c>
      <c r="J18" s="39">
        <f ca="1">I18</f>
        <v>0.79198659436720531</v>
      </c>
      <c r="K18" s="40">
        <f ca="1">1-(-K13)/K17</f>
        <v>0.89847253768364954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8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0</v>
      </c>
      <c r="D2" s="9">
        <f ca="1">Q4/parameters!$B$3</f>
        <v>1249.874207507296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1249.874207507296</v>
      </c>
      <c r="M2" s="17"/>
      <c r="N2" s="17">
        <f ca="1">Q2-(L2+O2+P2)</f>
        <v>0</v>
      </c>
      <c r="O2" s="11" cm="1">
        <f t="array" aca="1" ref="O2" ca="1">INDIRECT("'data'!$F$" &amp; $A$1)</f>
        <v>259.35000000000002</v>
      </c>
      <c r="P2" s="13">
        <f ca="1">IF(-(L2-Q2+O2)&lt;0, -(L2-Q2+O2), 0)</f>
        <v>-968.224207507296</v>
      </c>
      <c r="Q2" s="17" cm="1">
        <f t="array" aca="1" ref="Q2" ca="1">INDIRECT("'data'!$D$" &amp; $A$1)</f>
        <v>541</v>
      </c>
      <c r="R2" s="17">
        <f ca="1">SUM(L2:P2)</f>
        <v>540.99999999999989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556.60500000000002</v>
      </c>
      <c r="H3" s="14"/>
      <c r="I3" s="14"/>
      <c r="J3" s="14"/>
      <c r="K3" s="13"/>
      <c r="L3" s="16">
        <f t="shared" ca="1" si="0"/>
        <v>556.60500000000002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5.67</v>
      </c>
      <c r="P3" s="13" cm="1">
        <f t="array" aca="1" ref="P3" ca="1">-INDIRECT("'data'!$I$" &amp; $A$1)*parameters!$B$13</f>
        <v>-562.27499999999998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1242</v>
      </c>
      <c r="H4" s="14"/>
      <c r="I4" s="14"/>
      <c r="J4" s="14"/>
      <c r="K4" s="13"/>
      <c r="L4" s="16">
        <f t="shared" ca="1" si="0"/>
        <v>1242</v>
      </c>
      <c r="M4" s="16"/>
      <c r="N4" s="16">
        <f t="shared" ca="1" si="1"/>
        <v>0</v>
      </c>
      <c r="O4" s="11" cm="1">
        <f t="array" aca="1" ref="O4" ca="1">INDIRECT("'data'!$K$" &amp; $A$1)*parameters!$B$14</f>
        <v>65.320000000000007</v>
      </c>
      <c r="P4" s="13" cm="1">
        <f t="array" aca="1" ref="P4" ca="1">-INDIRECT("'data'!$L$" &amp; $A$1)*parameters!$B$14</f>
        <v>-65.320000000000007</v>
      </c>
      <c r="Q4" s="16" cm="1">
        <f t="array" aca="1" ref="Q4" ca="1">INDIRECT("'data'!$J$" &amp; $A$1)*parameters!$B$14</f>
        <v>1242</v>
      </c>
      <c r="R4" s="16">
        <f t="shared" ca="1" si="2"/>
        <v>1242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3624.6760867293629</v>
      </c>
      <c r="H5" s="14"/>
      <c r="I5" s="14"/>
      <c r="J5" s="14"/>
      <c r="K5" s="13"/>
      <c r="L5" s="16">
        <f t="shared" ca="1" si="0"/>
        <v>3624.6760867293629</v>
      </c>
      <c r="M5" s="16"/>
      <c r="N5" s="16"/>
      <c r="O5" s="11" cm="1">
        <f t="array" aca="1" ref="O5" ca="1">INDIRECT("'data'!$M$" &amp; $A$1)*parameters!$B$15</f>
        <v>52.92</v>
      </c>
      <c r="P5" s="13" cm="1">
        <f t="array" aca="1" ref="P5" ca="1">-INDIRECT("'data'!$N$" &amp; $A$1)*parameters!$B$15</f>
        <v>-2106.02</v>
      </c>
      <c r="Q5" s="16">
        <f ca="1">SUM(L5:P5)</f>
        <v>1571.5760867293629</v>
      </c>
      <c r="R5" s="16">
        <f t="shared" ca="1" si="2"/>
        <v>1571.5760867293629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5190.08</v>
      </c>
      <c r="I7" s="14"/>
      <c r="J7" s="14"/>
      <c r="K7" s="13"/>
      <c r="L7" s="16">
        <f t="shared" ca="1" si="0"/>
        <v>5190.08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5190.08</v>
      </c>
      <c r="R7" s="16">
        <f t="shared" ca="1" si="2"/>
        <v>5190.08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3420.233912468671</v>
      </c>
      <c r="J8" s="14">
        <f ca="1">Q10/J18</f>
        <v>1728.6860875313291</v>
      </c>
      <c r="K8" s="13"/>
      <c r="L8" s="16">
        <f t="shared" ca="1" si="0"/>
        <v>5148.92</v>
      </c>
      <c r="M8" s="16"/>
      <c r="N8" s="16">
        <f t="shared" ca="1" si="3"/>
        <v>0</v>
      </c>
      <c r="O8" s="11" cm="1">
        <f t="array" aca="1" ref="O8" ca="1">INDIRECT("'data'!$R$" &amp; $A$1)*parameters!$B$15</f>
        <v>482.15999999999997</v>
      </c>
      <c r="P8" s="13" cm="1">
        <f t="array" aca="1" ref="P8" ca="1">-INDIRECT("'data'!$S$" &amp; $A$1)*parameters!$B$15</f>
        <v>-441</v>
      </c>
      <c r="Q8" s="16">
        <f ca="1">SUM(Q6:Q7)</f>
        <v>5190.08</v>
      </c>
      <c r="R8" s="16">
        <f t="shared" ca="1" si="2"/>
        <v>5190.08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3391.7799999999997</v>
      </c>
      <c r="L9" s="16">
        <f t="shared" ca="1" si="0"/>
        <v>3391.7799999999997</v>
      </c>
      <c r="M9" s="16"/>
      <c r="N9" s="16">
        <f t="shared" ca="1" si="3"/>
        <v>0</v>
      </c>
      <c r="O9" s="11" cm="1">
        <f t="array" aca="1" ref="O9" ca="1">INDIRECT("'data'!$U$" &amp; $A$1)*parameters!$B$15</f>
        <v>519.4</v>
      </c>
      <c r="P9" s="13" cm="1">
        <f t="array" aca="1" ref="P9" ca="1">-INDIRECT("'data'!$V$" &amp; $A$1)*parameters!$B$15</f>
        <v>-665.42</v>
      </c>
      <c r="Q9" s="16" cm="1">
        <f t="array" aca="1" ref="Q9" ca="1">INDIRECT("'data'!$T$" &amp; $A$1)*parameters!$B$15</f>
        <v>3245.7599999999998</v>
      </c>
      <c r="R9" s="16">
        <f t="shared" ca="1" si="2"/>
        <v>3245.7599999999998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2981.1418776671408</v>
      </c>
      <c r="L10" s="16">
        <f t="shared" ca="1" si="0"/>
        <v>2981.1418776671408</v>
      </c>
      <c r="M10" s="16"/>
      <c r="N10" s="16">
        <f t="shared" ca="1" si="3"/>
        <v>0</v>
      </c>
      <c r="O10" s="11" cm="1">
        <f t="array" aca="1" ref="O10" ca="1">INDIRECT("'data'!$X$" &amp; $A$1)*parameters!$B$15</f>
        <v>887.88</v>
      </c>
      <c r="P10" s="13" cm="1">
        <f t="array" aca="1" ref="P10" ca="1">-INDIRECT("'data'!$Y$" &amp; $A$1)*parameters!$B$15</f>
        <v>-2228.52</v>
      </c>
      <c r="Q10" s="16" cm="1">
        <f t="array" aca="1" ref="Q10" ca="1">INDIRECT("'data'!$W$" &amp; $A$1)*parameters!$B$15</f>
        <v>1640.5018776671409</v>
      </c>
      <c r="R10" s="16">
        <f t="shared" ca="1" si="2"/>
        <v>1640.5018776671409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5928.4552147937411</v>
      </c>
      <c r="N11" s="19"/>
      <c r="O11" s="21" cm="1">
        <f t="array" aca="1" ref="O11" ca="1">INDIRECT("'data'!$Z$" &amp; $A$1)*parameters!$B$15</f>
        <v>1284.78</v>
      </c>
      <c r="P11" s="27" cm="1">
        <f t="array" aca="1" ref="P11" ca="1">-INDIRECT("'data'!$AA$" &amp; $A$1)*parameters!$B$15</f>
        <v>-1461.18</v>
      </c>
      <c r="Q11" s="16">
        <f ca="1">K9*parameters!$B$10+K10*parameters!$B$11</f>
        <v>5752.0552147937406</v>
      </c>
      <c r="R11" s="16">
        <f t="shared" ref="R11:R17" ca="1" si="4">SUM(L11:P11)</f>
        <v>5752.0552147937406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-7.8742075072959778</v>
      </c>
      <c r="E12" s="9">
        <f ca="1">-(E17-Q5)</f>
        <v>-194.23974105643811</v>
      </c>
      <c r="F12" s="9">
        <f ca="1">-(F17-Q6)</f>
        <v>0</v>
      </c>
      <c r="G12" s="9">
        <f ca="1">-(G17-Q7)</f>
        <v>-233.20108672936294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-435.31503529309703</v>
      </c>
      <c r="M12" s="17"/>
      <c r="N12" s="17"/>
      <c r="O12" s="10"/>
      <c r="P12" s="12"/>
      <c r="Q12" s="9">
        <f t="shared" ref="Q12:Q17" ca="1" si="6">SUM(L12:P12)</f>
        <v>-435.31503529309703</v>
      </c>
      <c r="R12" s="17">
        <f t="shared" ca="1" si="4"/>
        <v>-435.31503529309703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-174.47391246867119</v>
      </c>
      <c r="J13" s="14">
        <f ca="1">-(J17-Q10)</f>
        <v>-88.184209864188233</v>
      </c>
      <c r="K13" s="13">
        <f ca="1">-(K17-Q11)</f>
        <v>-620.86666287339995</v>
      </c>
      <c r="L13" s="14">
        <f t="shared" ca="1" si="5"/>
        <v>-883.52478520625937</v>
      </c>
      <c r="M13" s="16">
        <f ca="1">-E15</f>
        <v>-882.29104257954168</v>
      </c>
      <c r="N13" s="16"/>
      <c r="O13" s="11"/>
      <c r="P13" s="13"/>
      <c r="Q13" s="14">
        <f t="shared" ca="1" si="6"/>
        <v>-1765.815827785801</v>
      </c>
      <c r="R13" s="16">
        <f t="shared" ca="1" si="4"/>
        <v>-1765.815827785801</v>
      </c>
    </row>
    <row r="14" spans="1:19">
      <c r="A14" s="18" t="s">
        <v>78</v>
      </c>
      <c r="B14" s="11"/>
      <c r="C14" s="14"/>
      <c r="D14" s="14"/>
      <c r="E14" s="14">
        <f ca="1">-(I13+J13)-K13</f>
        <v>883.52478520625937</v>
      </c>
      <c r="F14" s="14"/>
      <c r="G14" s="14"/>
      <c r="H14" s="14"/>
      <c r="I14" s="14"/>
      <c r="J14" s="14"/>
      <c r="K14" s="13"/>
      <c r="L14" s="14">
        <f t="shared" ca="1" si="5"/>
        <v>883.52478520625937</v>
      </c>
      <c r="M14" s="16"/>
      <c r="N14" s="16"/>
      <c r="O14" s="11"/>
      <c r="P14" s="13"/>
      <c r="Q14" s="14">
        <f t="shared" ca="1" si="6"/>
        <v>883.52478520625937</v>
      </c>
      <c r="R14" s="16">
        <f t="shared" ca="1" si="4"/>
        <v>883.52478520625937</v>
      </c>
    </row>
    <row r="15" spans="1:19">
      <c r="A15" s="18" t="s">
        <v>79</v>
      </c>
      <c r="B15" s="11"/>
      <c r="C15" s="14"/>
      <c r="D15" s="14"/>
      <c r="E15" s="14">
        <f ca="1">E17-E14</f>
        <v>882.29104257954168</v>
      </c>
      <c r="F15" s="14"/>
      <c r="G15" s="14"/>
      <c r="H15" s="14"/>
      <c r="I15" s="14"/>
      <c r="J15" s="14"/>
      <c r="K15" s="13"/>
      <c r="L15" s="14">
        <f t="shared" ca="1" si="5"/>
        <v>882.29104257954168</v>
      </c>
      <c r="M15" s="16"/>
      <c r="N15" s="16"/>
      <c r="O15" s="11"/>
      <c r="P15" s="13"/>
      <c r="Q15" s="14">
        <f t="shared" ca="1" si="6"/>
        <v>882.29104257954168</v>
      </c>
      <c r="R15" s="16">
        <f t="shared" ca="1" si="4"/>
        <v>882.29104257954168</v>
      </c>
    </row>
    <row r="16" spans="1:19">
      <c r="A16" s="30" t="s">
        <v>89</v>
      </c>
      <c r="B16" s="21">
        <f ca="1">Q2</f>
        <v>541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541</v>
      </c>
      <c r="M16" s="19"/>
      <c r="N16" s="19"/>
      <c r="O16" s="21"/>
      <c r="P16" s="27"/>
      <c r="Q16" s="22">
        <f t="shared" ca="1" si="6"/>
        <v>541</v>
      </c>
      <c r="R16" s="19">
        <f t="shared" ca="1" si="4"/>
        <v>541</v>
      </c>
    </row>
    <row r="17" spans="1:18">
      <c r="A17" s="29" t="s">
        <v>88</v>
      </c>
      <c r="B17" s="9">
        <f ca="1">B16</f>
        <v>541</v>
      </c>
      <c r="C17" s="9">
        <f ca="1">SUM(C$2:C$11)</f>
        <v>0</v>
      </c>
      <c r="D17" s="9">
        <f ca="1">SUM(D$2:D$11)</f>
        <v>1249.874207507296</v>
      </c>
      <c r="E17" s="9">
        <f ca="1">$Q$5/parameters!$B$4</f>
        <v>1765.815827785801</v>
      </c>
      <c r="F17" s="9">
        <f t="shared" ref="F17:K17" ca="1" si="7">SUM(F$2:F$11)</f>
        <v>0</v>
      </c>
      <c r="G17" s="9">
        <f t="shared" ca="1" si="7"/>
        <v>5423.2810867293629</v>
      </c>
      <c r="H17" s="9">
        <f t="shared" ca="1" si="7"/>
        <v>5190.08</v>
      </c>
      <c r="I17" s="9">
        <f t="shared" ca="1" si="7"/>
        <v>3420.233912468671</v>
      </c>
      <c r="J17" s="9">
        <f t="shared" ca="1" si="7"/>
        <v>1728.6860875313291</v>
      </c>
      <c r="K17" s="9">
        <f t="shared" ca="1" si="7"/>
        <v>6372.9218776671405</v>
      </c>
      <c r="L17" s="17">
        <f t="shared" ca="1" si="5"/>
        <v>25691.8929996896</v>
      </c>
      <c r="M17" s="17"/>
      <c r="N17" s="17"/>
      <c r="O17" s="9"/>
      <c r="P17" s="14"/>
      <c r="Q17" s="11">
        <f t="shared" ca="1" si="6"/>
        <v>25691.8929996896</v>
      </c>
      <c r="R17" s="17">
        <f t="shared" ca="1" si="4"/>
        <v>25691.8929996896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0.9489877251282095</v>
      </c>
      <c r="J18" s="39">
        <f ca="1">I18</f>
        <v>0.9489877251282095</v>
      </c>
      <c r="K18" s="40">
        <f ca="1">1-(-K13)/K17</f>
        <v>0.90257739310297758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0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0</v>
      </c>
      <c r="M2" s="17"/>
      <c r="N2" s="17">
        <f ca="1">Q2-(L2+O2+P2)</f>
        <v>116</v>
      </c>
      <c r="O2" s="11" cm="1">
        <f t="array" aca="1" ref="O2" ca="1">INDIRECT("'data'!$F$" &amp; $A$1)</f>
        <v>0</v>
      </c>
      <c r="P2" s="13">
        <f ca="1">IF(-(L2-Q2+O2)&lt;0, -(L2-Q2+O2), 0)</f>
        <v>0</v>
      </c>
      <c r="Q2" s="17" cm="1">
        <f t="array" aca="1" ref="Q2" ca="1">INDIRECT("'data'!$D$" &amp; $A$1)</f>
        <v>116</v>
      </c>
      <c r="R2" s="17">
        <f ca="1">SUM(L2:P2)</f>
        <v>116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892.07999999999993</v>
      </c>
      <c r="H3" s="14"/>
      <c r="I3" s="14"/>
      <c r="J3" s="14"/>
      <c r="K3" s="13"/>
      <c r="L3" s="16">
        <f t="shared" ca="1" si="0"/>
        <v>892.07999999999993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23.625</v>
      </c>
      <c r="P3" s="13" cm="1">
        <f t="array" aca="1" ref="P3" ca="1">-INDIRECT("'data'!$I$" &amp; $A$1)*parameters!$B$13</f>
        <v>-915.70499999999993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4392.9565726227793</v>
      </c>
      <c r="H5" s="14"/>
      <c r="I5" s="14"/>
      <c r="J5" s="14"/>
      <c r="K5" s="13"/>
      <c r="L5" s="16">
        <f t="shared" ca="1" si="0"/>
        <v>4392.9565726227793</v>
      </c>
      <c r="M5" s="16"/>
      <c r="N5" s="16"/>
      <c r="O5" s="11" cm="1">
        <f t="array" aca="1" ref="O5" ca="1">INDIRECT("'data'!$M$" &amp; $A$1)*parameters!$B$15</f>
        <v>169.54</v>
      </c>
      <c r="P5" s="13" cm="1">
        <f t="array" aca="1" ref="P5" ca="1">-INDIRECT("'data'!$N$" &amp; $A$1)*parameters!$B$15</f>
        <v>-1649.34</v>
      </c>
      <c r="Q5" s="16">
        <f ca="1">SUM(L5:P5)</f>
        <v>2913.1565726227791</v>
      </c>
      <c r="R5" s="16">
        <f t="shared" ca="1" si="2"/>
        <v>2913.1565726227791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5057.78</v>
      </c>
      <c r="I7" s="14"/>
      <c r="J7" s="14"/>
      <c r="K7" s="13"/>
      <c r="L7" s="16">
        <f t="shared" ca="1" si="0"/>
        <v>5057.78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5057.78</v>
      </c>
      <c r="R7" s="16">
        <f t="shared" ca="1" si="2"/>
        <v>5057.78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5707.1519955404146</v>
      </c>
      <c r="J8" s="14">
        <f ca="1">Q10/J18</f>
        <v>4908.2080044595859</v>
      </c>
      <c r="K8" s="13"/>
      <c r="L8" s="16">
        <f t="shared" ca="1" si="0"/>
        <v>10615.36</v>
      </c>
      <c r="M8" s="16"/>
      <c r="N8" s="16">
        <f t="shared" ca="1" si="3"/>
        <v>0</v>
      </c>
      <c r="O8" s="11" cm="1">
        <f t="array" aca="1" ref="O8" ca="1">INDIRECT("'data'!$R$" &amp; $A$1)*parameters!$B$15</f>
        <v>38.22</v>
      </c>
      <c r="P8" s="13" cm="1">
        <f t="array" aca="1" ref="P8" ca="1">-INDIRECT("'data'!$S$" &amp; $A$1)*parameters!$B$15</f>
        <v>-5595.8</v>
      </c>
      <c r="Q8" s="16">
        <f ca="1">SUM(Q6:Q7)</f>
        <v>5057.78</v>
      </c>
      <c r="R8" s="16">
        <f t="shared" ca="1" si="2"/>
        <v>5057.78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5524.26</v>
      </c>
      <c r="L9" s="16">
        <f t="shared" ca="1" si="0"/>
        <v>5524.26</v>
      </c>
      <c r="M9" s="16"/>
      <c r="N9" s="16">
        <f t="shared" ca="1" si="3"/>
        <v>0</v>
      </c>
      <c r="O9" s="11" cm="1">
        <f t="array" aca="1" ref="O9" ca="1">INDIRECT("'data'!$U$" &amp; $A$1)*parameters!$B$15</f>
        <v>448.84</v>
      </c>
      <c r="P9" s="13" cm="1">
        <f t="array" aca="1" ref="P9" ca="1">-INDIRECT("'data'!$V$" &amp; $A$1)*parameters!$B$15</f>
        <v>-1081.92</v>
      </c>
      <c r="Q9" s="16" cm="1">
        <f t="array" aca="1" ref="Q9" ca="1">INDIRECT("'data'!$T$" &amp; $A$1)*parameters!$B$15</f>
        <v>4891.18</v>
      </c>
      <c r="R9" s="16">
        <f t="shared" ca="1" si="2"/>
        <v>4891.18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7941.2438975817922</v>
      </c>
      <c r="L10" s="16">
        <f t="shared" ca="1" si="0"/>
        <v>7941.2438975817922</v>
      </c>
      <c r="M10" s="16"/>
      <c r="N10" s="16">
        <f t="shared" ca="1" si="3"/>
        <v>0</v>
      </c>
      <c r="O10" s="11" cm="1">
        <f t="array" aca="1" ref="O10" ca="1">INDIRECT("'data'!$X$" &amp; $A$1)*parameters!$B$15</f>
        <v>1380.82</v>
      </c>
      <c r="P10" s="13" cm="1">
        <f t="array" aca="1" ref="P10" ca="1">-INDIRECT("'data'!$Y$" &amp; $A$1)*parameters!$B$15</f>
        <v>-5115.5999999999995</v>
      </c>
      <c r="Q10" s="16" cm="1">
        <f t="array" aca="1" ref="Q10" ca="1">INDIRECT("'data'!$W$" &amp; $A$1)*parameters!$B$15</f>
        <v>4206.4638975817925</v>
      </c>
      <c r="R10" s="16">
        <f t="shared" ca="1" si="2"/>
        <v>4206.4638975817934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11514.634151920342</v>
      </c>
      <c r="N11" s="19"/>
      <c r="O11" s="21" cm="1">
        <f t="array" aca="1" ref="O11" ca="1">INDIRECT("'data'!$Z$" &amp; $A$1)*parameters!$B$15</f>
        <v>2689.12</v>
      </c>
      <c r="P11" s="27" cm="1">
        <f t="array" aca="1" ref="P11" ca="1">-INDIRECT("'data'!$AA$" &amp; $A$1)*parameters!$B$15</f>
        <v>-2181.48</v>
      </c>
      <c r="Q11" s="16">
        <f ca="1">K9*parameters!$B$10+K10*parameters!$B$11</f>
        <v>12022.274151920341</v>
      </c>
      <c r="R11" s="16">
        <f t="shared" ref="R11:R17" ca="1" si="4">SUM(L11:P11)</f>
        <v>12022.274151920341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0</v>
      </c>
      <c r="E12" s="9">
        <f ca="1">-(E17-Q5)</f>
        <v>-360.05305953764673</v>
      </c>
      <c r="F12" s="9">
        <f ca="1">-(F17-Q6)</f>
        <v>0</v>
      </c>
      <c r="G12" s="9">
        <f ca="1">-(G17-Q7)</f>
        <v>-227.25657262277946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-587.30963216042619</v>
      </c>
      <c r="M12" s="17"/>
      <c r="N12" s="17"/>
      <c r="O12" s="10"/>
      <c r="P12" s="12"/>
      <c r="Q12" s="9">
        <f t="shared" ref="Q12:Q17" ca="1" si="6">SUM(L12:P12)</f>
        <v>-587.30963216042619</v>
      </c>
      <c r="R12" s="17">
        <f t="shared" ca="1" si="4"/>
        <v>-587.30963216042619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-815.97199554041435</v>
      </c>
      <c r="J13" s="14">
        <f ca="1">-(J17-Q10)</f>
        <v>-701.74410687779346</v>
      </c>
      <c r="K13" s="13">
        <f ca="1">-(K17-Q11)</f>
        <v>-1443.2297456614506</v>
      </c>
      <c r="L13" s="14">
        <f t="shared" ca="1" si="5"/>
        <v>-2960.9458480796584</v>
      </c>
      <c r="M13" s="16">
        <f ca="1">-E15</f>
        <v>-312.26378408076744</v>
      </c>
      <c r="N13" s="16"/>
      <c r="O13" s="11"/>
      <c r="P13" s="13"/>
      <c r="Q13" s="14">
        <f t="shared" ca="1" si="6"/>
        <v>-3273.2096321604258</v>
      </c>
      <c r="R13" s="16">
        <f t="shared" ca="1" si="4"/>
        <v>-3273.2096321604258</v>
      </c>
    </row>
    <row r="14" spans="1:20">
      <c r="A14" s="18" t="s">
        <v>78</v>
      </c>
      <c r="B14" s="11"/>
      <c r="C14" s="14"/>
      <c r="D14" s="14"/>
      <c r="E14" s="14">
        <f ca="1">-(I13+J13)-K13</f>
        <v>2960.9458480796584</v>
      </c>
      <c r="F14" s="14"/>
      <c r="G14" s="14"/>
      <c r="H14" s="14"/>
      <c r="I14" s="14"/>
      <c r="J14" s="14"/>
      <c r="K14" s="13"/>
      <c r="L14" s="14">
        <f t="shared" ca="1" si="5"/>
        <v>2960.9458480796584</v>
      </c>
      <c r="M14" s="16"/>
      <c r="N14" s="16"/>
      <c r="O14" s="11"/>
      <c r="P14" s="13"/>
      <c r="Q14" s="14">
        <f t="shared" ca="1" si="6"/>
        <v>2960.9458480796584</v>
      </c>
      <c r="R14" s="16">
        <f t="shared" ca="1" si="4"/>
        <v>2960.9458480796584</v>
      </c>
    </row>
    <row r="15" spans="1:20">
      <c r="A15" s="18" t="s">
        <v>79</v>
      </c>
      <c r="B15" s="11"/>
      <c r="C15" s="14"/>
      <c r="D15" s="14"/>
      <c r="E15" s="14">
        <f ca="1">E17-E14</f>
        <v>312.26378408076744</v>
      </c>
      <c r="F15" s="14"/>
      <c r="G15" s="14"/>
      <c r="H15" s="14"/>
      <c r="I15" s="14"/>
      <c r="J15" s="14"/>
      <c r="K15" s="13"/>
      <c r="L15" s="14">
        <f t="shared" ca="1" si="5"/>
        <v>312.26378408076744</v>
      </c>
      <c r="M15" s="16"/>
      <c r="N15" s="16"/>
      <c r="O15" s="11"/>
      <c r="P15" s="13"/>
      <c r="Q15" s="14">
        <f t="shared" ca="1" si="6"/>
        <v>312.26378408076744</v>
      </c>
      <c r="R15" s="16">
        <f t="shared" ca="1" si="4"/>
        <v>312.26378408076744</v>
      </c>
    </row>
    <row r="16" spans="1:20">
      <c r="A16" s="30" t="s">
        <v>89</v>
      </c>
      <c r="B16" s="21">
        <f ca="1">Q2</f>
        <v>116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116</v>
      </c>
      <c r="M16" s="19"/>
      <c r="N16" s="19"/>
      <c r="O16" s="21"/>
      <c r="P16" s="27"/>
      <c r="Q16" s="22">
        <f t="shared" ca="1" si="6"/>
        <v>116</v>
      </c>
      <c r="R16" s="19">
        <f t="shared" ca="1" si="4"/>
        <v>116</v>
      </c>
    </row>
    <row r="17" spans="1:18">
      <c r="A17" s="29" t="s">
        <v>88</v>
      </c>
      <c r="B17" s="9">
        <f ca="1">B16</f>
        <v>116</v>
      </c>
      <c r="C17" s="9">
        <f ca="1">SUM(C$2:C$11)</f>
        <v>0</v>
      </c>
      <c r="D17" s="9">
        <f ca="1">SUM(D$2:D$11)</f>
        <v>0</v>
      </c>
      <c r="E17" s="9">
        <f ca="1">$Q$5/parameters!$B$4</f>
        <v>3273.2096321604258</v>
      </c>
      <c r="F17" s="9">
        <f t="shared" ref="F17:K17" ca="1" si="7">SUM(F$2:F$11)</f>
        <v>0</v>
      </c>
      <c r="G17" s="9">
        <f t="shared" ca="1" si="7"/>
        <v>5285.0365726227792</v>
      </c>
      <c r="H17" s="9">
        <f t="shared" ca="1" si="7"/>
        <v>5057.78</v>
      </c>
      <c r="I17" s="9">
        <f t="shared" ca="1" si="7"/>
        <v>5707.1519955404146</v>
      </c>
      <c r="J17" s="9">
        <f t="shared" ca="1" si="7"/>
        <v>4908.2080044595859</v>
      </c>
      <c r="K17" s="9">
        <f t="shared" ca="1" si="7"/>
        <v>13465.503897581792</v>
      </c>
      <c r="L17" s="17">
        <f t="shared" ca="1" si="5"/>
        <v>37812.890102364996</v>
      </c>
      <c r="M17" s="17"/>
      <c r="N17" s="17"/>
      <c r="O17" s="9"/>
      <c r="P17" s="14"/>
      <c r="Q17" s="11">
        <f t="shared" ca="1" si="6"/>
        <v>37812.890102364996</v>
      </c>
      <c r="R17" s="17">
        <f t="shared" ca="1" si="4"/>
        <v>37812.890102364996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 t="str">
        <f ca="1">IFERROR(1-(-D12)/D17, "")</f>
        <v/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0.85702641244213973</v>
      </c>
      <c r="J18" s="39">
        <f ca="1">I18</f>
        <v>0.85702641244213973</v>
      </c>
      <c r="K18" s="40">
        <f ca="1">1-(-K13)/K17</f>
        <v>0.89282021997553063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3547.1973432625541</v>
      </c>
      <c r="D2" s="9">
        <f ca="1">Q4/parameters!$B$3</f>
        <v>105.54493307839388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3652.7422763409481</v>
      </c>
      <c r="M2" s="17"/>
      <c r="N2" s="17">
        <f ca="1">Q2-(L2+O2+P2)</f>
        <v>209.20772365905032</v>
      </c>
      <c r="O2" s="11" cm="1">
        <f t="array" aca="1" ref="O2" ca="1">INDIRECT("'data'!$F$" &amp; $A$1)</f>
        <v>11438.050000000001</v>
      </c>
      <c r="P2" s="13">
        <f ca="1">IF(-(L2-Q2+O2)&lt;0, -(L2-Q2+O2), 0)</f>
        <v>0</v>
      </c>
      <c r="Q2" s="17" cm="1">
        <f t="array" aca="1" ref="Q2" ca="1">INDIRECT("'data'!$D$" &amp; $A$1)</f>
        <v>15300</v>
      </c>
      <c r="R2" s="17">
        <f ca="1">SUM(L2:P2)</f>
        <v>15300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3279.7611940298507</v>
      </c>
      <c r="G3" s="14">
        <f ca="1">Q3-O3-P3-F3</f>
        <v>187.44380597014924</v>
      </c>
      <c r="H3" s="14"/>
      <c r="I3" s="14"/>
      <c r="J3" s="14"/>
      <c r="K3" s="13"/>
      <c r="L3" s="16">
        <f t="shared" ca="1" si="0"/>
        <v>3467.2049999999999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93.554999999999993</v>
      </c>
      <c r="P3" s="13" cm="1">
        <f t="array" aca="1" ref="P3" ca="1">-INDIRECT("'data'!$I$" &amp; $A$1)*parameters!$B$13</f>
        <v>-35.909999999999997</v>
      </c>
      <c r="Q3" s="16" cm="1">
        <f t="array" aca="1" ref="Q3" ca="1">INDIRECT("'data'!$G$" &amp; $A$1)*parameters!$B$13</f>
        <v>3524.85</v>
      </c>
      <c r="R3" s="16">
        <f t="shared" ref="R3:R10" ca="1" si="2">SUM(L3:P3)</f>
        <v>3524.85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102.12</v>
      </c>
      <c r="H4" s="14"/>
      <c r="I4" s="14"/>
      <c r="J4" s="14"/>
      <c r="K4" s="13"/>
      <c r="L4" s="16">
        <f t="shared" ca="1" si="0"/>
        <v>102.12</v>
      </c>
      <c r="M4" s="16"/>
      <c r="N4" s="16">
        <f t="shared" ca="1" si="1"/>
        <v>0</v>
      </c>
      <c r="O4" s="11" cm="1">
        <f t="array" aca="1" ref="O4" ca="1">INDIRECT("'data'!$K$" &amp; $A$1)*parameters!$B$14</f>
        <v>2.7600000000000002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104.88000000000001</v>
      </c>
      <c r="R4" s="16">
        <f t="shared" ca="1" si="2"/>
        <v>104.88000000000001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819.94029850746267</v>
      </c>
      <c r="G5" s="14">
        <f ca="1">Q7/parameters!$B$7-(G3+G4)</f>
        <v>1520.9273121071756</v>
      </c>
      <c r="H5" s="14"/>
      <c r="I5" s="14"/>
      <c r="J5" s="14"/>
      <c r="K5" s="13"/>
      <c r="L5" s="16">
        <f t="shared" ca="1" si="0"/>
        <v>2340.8676106146381</v>
      </c>
      <c r="M5" s="16"/>
      <c r="N5" s="16"/>
      <c r="O5" s="11" cm="1">
        <f t="array" aca="1" ref="O5" ca="1">INDIRECT("'data'!$M$" &amp; $A$1)*parameters!$B$15</f>
        <v>840.84</v>
      </c>
      <c r="P5" s="13" cm="1">
        <f t="array" aca="1" ref="P5" ca="1">-INDIRECT("'data'!$N$" &amp; $A$1)*parameters!$B$15</f>
        <v>-246.96</v>
      </c>
      <c r="Q5" s="16">
        <f ca="1">SUM(L5:P5)</f>
        <v>2934.7476106146382</v>
      </c>
      <c r="R5" s="16">
        <f t="shared" ca="1" si="2"/>
        <v>2934.7476106146382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3845.52</v>
      </c>
      <c r="I6" s="14"/>
      <c r="J6" s="14"/>
      <c r="K6" s="13"/>
      <c r="L6" s="16">
        <f t="shared" ca="1" si="0"/>
        <v>3845.52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3845.52</v>
      </c>
      <c r="R6" s="16">
        <f t="shared" ca="1" si="2"/>
        <v>3845.52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1732.6399999999999</v>
      </c>
      <c r="I7" s="14"/>
      <c r="J7" s="14"/>
      <c r="K7" s="13"/>
      <c r="L7" s="16">
        <f t="shared" ca="1" si="0"/>
        <v>1732.6399999999999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1732.6399999999999</v>
      </c>
      <c r="R7" s="16">
        <f t="shared" ca="1" si="2"/>
        <v>1732.6399999999999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923.99138982309546</v>
      </c>
      <c r="J8" s="14">
        <f ca="1">Q10/J18</f>
        <v>4714.9286101769039</v>
      </c>
      <c r="K8" s="13"/>
      <c r="L8" s="16">
        <f t="shared" ca="1" si="0"/>
        <v>5638.9199999999992</v>
      </c>
      <c r="M8" s="16"/>
      <c r="N8" s="16">
        <f t="shared" ca="1" si="3"/>
        <v>0</v>
      </c>
      <c r="O8" s="11" cm="1">
        <f t="array" aca="1" ref="O8" ca="1">INDIRECT("'data'!$R$" &amp; $A$1)*parameters!$B$15</f>
        <v>228.34</v>
      </c>
      <c r="P8" s="13" cm="1">
        <f t="array" aca="1" ref="P8" ca="1">-INDIRECT("'data'!$S$" &amp; $A$1)*parameters!$B$15</f>
        <v>-289.10000000000002</v>
      </c>
      <c r="Q8" s="16">
        <f ca="1">SUM(Q6:Q7)</f>
        <v>5578.16</v>
      </c>
      <c r="R8" s="16">
        <f t="shared" ca="1" si="2"/>
        <v>5578.1599999999989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903.56</v>
      </c>
      <c r="L9" s="16">
        <f t="shared" ca="1" si="0"/>
        <v>903.56</v>
      </c>
      <c r="M9" s="16"/>
      <c r="N9" s="16">
        <f t="shared" ca="1" si="3"/>
        <v>0</v>
      </c>
      <c r="O9" s="11" cm="1">
        <f t="array" aca="1" ref="O9" ca="1">INDIRECT("'data'!$U$" &amp; $A$1)*parameters!$B$15</f>
        <v>740.88</v>
      </c>
      <c r="P9" s="13" cm="1">
        <f t="array" aca="1" ref="P9" ca="1">-INDIRECT("'data'!$V$" &amp; $A$1)*parameters!$B$15</f>
        <v>-867.3</v>
      </c>
      <c r="Q9" s="16" cm="1">
        <f t="array" aca="1" ref="Q9" ca="1">INDIRECT("'data'!$T$" &amp; $A$1)*parameters!$B$15</f>
        <v>777.14</v>
      </c>
      <c r="R9" s="16">
        <f t="shared" ca="1" si="2"/>
        <v>777.1400000000001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3096.3176671408251</v>
      </c>
      <c r="L10" s="16">
        <f t="shared" ca="1" si="0"/>
        <v>3096.3176671408251</v>
      </c>
      <c r="M10" s="16"/>
      <c r="N10" s="16">
        <f t="shared" ca="1" si="3"/>
        <v>0</v>
      </c>
      <c r="O10" s="11" cm="1">
        <f t="array" aca="1" ref="O10" ca="1">INDIRECT("'data'!$X$" &amp; $A$1)*parameters!$B$15</f>
        <v>2854.74</v>
      </c>
      <c r="P10" s="13" cm="1">
        <f t="array" aca="1" ref="P10" ca="1">-INDIRECT("'data'!$Y$" &amp; $A$1)*parameters!$B$15</f>
        <v>-1985.48</v>
      </c>
      <c r="Q10" s="16" cm="1">
        <f t="array" aca="1" ref="Q10" ca="1">INDIRECT("'data'!$W$" &amp; $A$1)*parameters!$B$15</f>
        <v>3965.5776671408248</v>
      </c>
      <c r="R10" s="16">
        <f t="shared" ca="1" si="2"/>
        <v>3965.5776671408253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3692.499593741109</v>
      </c>
      <c r="N11" s="19"/>
      <c r="O11" s="21" cm="1">
        <f t="array" aca="1" ref="O11" ca="1">INDIRECT("'data'!$Z$" &amp; $A$1)*parameters!$B$15</f>
        <v>2721.46</v>
      </c>
      <c r="P11" s="27" cm="1">
        <f t="array" aca="1" ref="P11" ca="1">-INDIRECT("'data'!$AA$" &amp; $A$1)*parameters!$B$15</f>
        <v>-2901.7799999999997</v>
      </c>
      <c r="Q11" s="16">
        <f ca="1">K9*parameters!$B$10+K10*parameters!$B$11</f>
        <v>3512.1795937411093</v>
      </c>
      <c r="R11" s="16">
        <f t="shared" ref="R11:R17" ca="1" si="4">SUM(L11:P11)</f>
        <v>3512.1795937411089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-22.347343262554205</v>
      </c>
      <c r="D12" s="9">
        <f ca="1">-(D17-Q4)</f>
        <v>-0.66493307839387228</v>
      </c>
      <c r="E12" s="9">
        <f ca="1">-(E17-Q5)</f>
        <v>-362.72161479506758</v>
      </c>
      <c r="F12" s="9">
        <f ca="1">-(F17-Q6)</f>
        <v>-254.18149253731326</v>
      </c>
      <c r="G12" s="9">
        <f ca="1">-(G17-Q7)</f>
        <v>-77.851118077324827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-717.76650175065379</v>
      </c>
      <c r="M12" s="17"/>
      <c r="N12" s="17"/>
      <c r="O12" s="10"/>
      <c r="P12" s="12"/>
      <c r="Q12" s="9">
        <f t="shared" ref="Q12:Q17" ca="1" si="6">SUM(L12:P12)</f>
        <v>-717.76650175065379</v>
      </c>
      <c r="R12" s="17">
        <f t="shared" ca="1" si="4"/>
        <v>-717.76650175065379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-146.85138982309547</v>
      </c>
      <c r="J13" s="14">
        <f ca="1">-(J17-Q10)</f>
        <v>-749.35094303607912</v>
      </c>
      <c r="K13" s="13">
        <f ca="1">-(K17-Q11)</f>
        <v>-487.69807339971567</v>
      </c>
      <c r="L13" s="14">
        <f t="shared" ca="1" si="5"/>
        <v>-1383.9004062588901</v>
      </c>
      <c r="M13" s="16">
        <f ca="1">-E15</f>
        <v>-1913.5688191508157</v>
      </c>
      <c r="N13" s="16"/>
      <c r="O13" s="11"/>
      <c r="P13" s="13"/>
      <c r="Q13" s="14">
        <f t="shared" ca="1" si="6"/>
        <v>-3297.4692254097058</v>
      </c>
      <c r="R13" s="16">
        <f t="shared" ca="1" si="4"/>
        <v>-3297.4692254097058</v>
      </c>
    </row>
    <row r="14" spans="1:20">
      <c r="A14" s="18" t="s">
        <v>78</v>
      </c>
      <c r="B14" s="11"/>
      <c r="C14" s="14"/>
      <c r="D14" s="14"/>
      <c r="E14" s="14">
        <f ca="1">-(I13+J13)-K13</f>
        <v>1383.9004062588901</v>
      </c>
      <c r="F14" s="14"/>
      <c r="G14" s="14"/>
      <c r="H14" s="14"/>
      <c r="I14" s="14"/>
      <c r="J14" s="14"/>
      <c r="K14" s="13"/>
      <c r="L14" s="14">
        <f t="shared" ca="1" si="5"/>
        <v>1383.9004062588901</v>
      </c>
      <c r="M14" s="16"/>
      <c r="N14" s="16"/>
      <c r="O14" s="11"/>
      <c r="P14" s="13"/>
      <c r="Q14" s="14">
        <f t="shared" ca="1" si="6"/>
        <v>1383.9004062588901</v>
      </c>
      <c r="R14" s="16">
        <f t="shared" ca="1" si="4"/>
        <v>1383.9004062588901</v>
      </c>
    </row>
    <row r="15" spans="1:20">
      <c r="A15" s="18" t="s">
        <v>79</v>
      </c>
      <c r="B15" s="11"/>
      <c r="C15" s="14"/>
      <c r="D15" s="14"/>
      <c r="E15" s="14">
        <f ca="1">E17-E14</f>
        <v>1913.5688191508157</v>
      </c>
      <c r="F15" s="14"/>
      <c r="G15" s="14"/>
      <c r="H15" s="14"/>
      <c r="I15" s="14"/>
      <c r="J15" s="14"/>
      <c r="K15" s="13"/>
      <c r="L15" s="14">
        <f t="shared" ca="1" si="5"/>
        <v>1913.5688191508157</v>
      </c>
      <c r="M15" s="16"/>
      <c r="N15" s="16"/>
      <c r="O15" s="11"/>
      <c r="P15" s="13"/>
      <c r="Q15" s="14">
        <f t="shared" ca="1" si="6"/>
        <v>1913.5688191508157</v>
      </c>
      <c r="R15" s="16">
        <f t="shared" ca="1" si="4"/>
        <v>1913.5688191508157</v>
      </c>
    </row>
    <row r="16" spans="1:20">
      <c r="A16" s="30" t="s">
        <v>89</v>
      </c>
      <c r="B16" s="21">
        <f ca="1">Q2</f>
        <v>15300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15300</v>
      </c>
      <c r="M16" s="19"/>
      <c r="N16" s="19"/>
      <c r="O16" s="21"/>
      <c r="P16" s="27"/>
      <c r="Q16" s="22">
        <f t="shared" ca="1" si="6"/>
        <v>15300</v>
      </c>
      <c r="R16" s="19">
        <f t="shared" ca="1" si="4"/>
        <v>15300</v>
      </c>
    </row>
    <row r="17" spans="1:18">
      <c r="A17" s="29" t="s">
        <v>88</v>
      </c>
      <c r="B17" s="9">
        <f ca="1">B16</f>
        <v>15300</v>
      </c>
      <c r="C17" s="9">
        <f ca="1">SUM(C$2:C$11)</f>
        <v>3547.1973432625541</v>
      </c>
      <c r="D17" s="9">
        <f ca="1">SUM(D$2:D$11)</f>
        <v>105.54493307839388</v>
      </c>
      <c r="E17" s="9">
        <f ca="1">$Q$5/parameters!$B$4</f>
        <v>3297.4692254097058</v>
      </c>
      <c r="F17" s="9">
        <f t="shared" ref="F17:K17" ca="1" si="7">SUM(F$2:F$11)</f>
        <v>4099.7014925373132</v>
      </c>
      <c r="G17" s="9">
        <f t="shared" ca="1" si="7"/>
        <v>1810.4911180773247</v>
      </c>
      <c r="H17" s="9">
        <f t="shared" ca="1" si="7"/>
        <v>5578.16</v>
      </c>
      <c r="I17" s="9">
        <f t="shared" ca="1" si="7"/>
        <v>923.99138982309546</v>
      </c>
      <c r="J17" s="9">
        <f t="shared" ca="1" si="7"/>
        <v>4714.9286101769039</v>
      </c>
      <c r="K17" s="9">
        <f t="shared" ca="1" si="7"/>
        <v>3999.877667140825</v>
      </c>
      <c r="L17" s="17">
        <f t="shared" ca="1" si="5"/>
        <v>43377.361779506115</v>
      </c>
      <c r="M17" s="17"/>
      <c r="N17" s="17"/>
      <c r="O17" s="9"/>
      <c r="P17" s="14"/>
      <c r="Q17" s="11">
        <f t="shared" ca="1" si="6"/>
        <v>43377.361779506115</v>
      </c>
      <c r="R17" s="17">
        <f t="shared" ca="1" si="4"/>
        <v>43377.361779506115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>
        <f ca="1">IFERROR(1-(-D12)/D17, "")</f>
        <v>0.99370000000000014</v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0.84106844345031051</v>
      </c>
      <c r="J18" s="39">
        <f ca="1">I18</f>
        <v>0.84106844345031051</v>
      </c>
      <c r="K18" s="40">
        <f ca="1">1-(-K13)/K17</f>
        <v>0.87807175269229421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2024-08-12T09:15:34Z</dcterms:modified>
</cp:coreProperties>
</file>