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dd5a15c35446a2/"/>
    </mc:Choice>
  </mc:AlternateContent>
  <xr:revisionPtr revIDLastSave="263" documentId="11_FD1D52A81533BA43B0E81D35330D32B21A373309" xr6:coauthVersionLast="47" xr6:coauthVersionMax="47" xr10:uidLastSave="{9DD0F614-537F-44C8-8DA1-7BC65F2EDAB4}"/>
  <bookViews>
    <workbookView xWindow="-120" yWindow="-120" windowWidth="29040" windowHeight="15990" activeTab="4" xr2:uid="{00000000-000D-0000-FFFF-FFFF00000000}"/>
  </bookViews>
  <sheets>
    <sheet name="MARCH" sheetId="3" r:id="rId1"/>
    <sheet name="APRIL" sheetId="2" r:id="rId2"/>
    <sheet name="MAY" sheetId="5" r:id="rId3"/>
    <sheet name="JUNE" sheetId="7" r:id="rId4"/>
    <sheet name="TOTAL 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7" i="4"/>
  <c r="B16" i="7" l="1"/>
  <c r="B24" i="7" s="1"/>
  <c r="C16" i="7"/>
  <c r="B25" i="7" s="1"/>
  <c r="D16" i="7"/>
  <c r="B26" i="7"/>
  <c r="I26" i="7" s="1"/>
  <c r="E16" i="7"/>
  <c r="B27" i="7" s="1"/>
  <c r="F16" i="7"/>
  <c r="B28" i="7"/>
  <c r="I28" i="7"/>
  <c r="G16" i="7"/>
  <c r="B29" i="7"/>
  <c r="I29" i="7"/>
  <c r="H16" i="7"/>
  <c r="K16" i="7"/>
  <c r="M16" i="7"/>
  <c r="O16" i="7"/>
  <c r="Q16" i="7"/>
  <c r="B30" i="7"/>
  <c r="I30" i="7" s="1"/>
  <c r="I16" i="7"/>
  <c r="L16" i="7"/>
  <c r="N16" i="7"/>
  <c r="P16" i="7"/>
  <c r="B31" i="7" s="1"/>
  <c r="R16" i="7"/>
  <c r="J16" i="7"/>
  <c r="B32" i="7"/>
  <c r="I32" i="7"/>
  <c r="F28" i="7"/>
  <c r="E28" i="7"/>
  <c r="G28" i="7"/>
  <c r="F29" i="7"/>
  <c r="E29" i="7"/>
  <c r="G29" i="7"/>
  <c r="F30" i="7"/>
  <c r="F32" i="7"/>
  <c r="E32" i="7"/>
  <c r="G32" i="7"/>
  <c r="B18" i="7"/>
  <c r="D18" i="7"/>
  <c r="E18" i="7"/>
  <c r="F18" i="7"/>
  <c r="G18" i="7"/>
  <c r="K17" i="7"/>
  <c r="H17" i="7"/>
  <c r="B16" i="5"/>
  <c r="B18" i="5"/>
  <c r="C16" i="5"/>
  <c r="B25" i="5"/>
  <c r="D16" i="5"/>
  <c r="D18" i="5"/>
  <c r="E16" i="5"/>
  <c r="E18" i="5"/>
  <c r="F16" i="5"/>
  <c r="F18" i="5"/>
  <c r="G16" i="5"/>
  <c r="G18" i="5"/>
  <c r="K17" i="5"/>
  <c r="O16" i="5"/>
  <c r="P16" i="5"/>
  <c r="Q16" i="5"/>
  <c r="R16" i="5"/>
  <c r="H17" i="5"/>
  <c r="N16" i="5"/>
  <c r="M16" i="5"/>
  <c r="L16" i="5"/>
  <c r="K16" i="5"/>
  <c r="J16" i="5"/>
  <c r="B32" i="5"/>
  <c r="I16" i="5"/>
  <c r="H16" i="5"/>
  <c r="B28" i="5"/>
  <c r="F28" i="5"/>
  <c r="B26" i="5"/>
  <c r="F26" i="5"/>
  <c r="B24" i="5"/>
  <c r="F24" i="5"/>
  <c r="H17" i="2"/>
  <c r="G16" i="2"/>
  <c r="G18" i="2"/>
  <c r="B16" i="2"/>
  <c r="B18" i="2"/>
  <c r="H18" i="2"/>
  <c r="C16" i="2"/>
  <c r="C18" i="2"/>
  <c r="D16" i="2"/>
  <c r="D18" i="2"/>
  <c r="B26" i="2"/>
  <c r="F26" i="2"/>
  <c r="G26" i="2"/>
  <c r="E16" i="2"/>
  <c r="B27" i="2"/>
  <c r="F16" i="2"/>
  <c r="B28" i="2"/>
  <c r="B29" i="2"/>
  <c r="N16" i="3"/>
  <c r="M16" i="3"/>
  <c r="L16" i="3"/>
  <c r="K16" i="3"/>
  <c r="J16" i="3"/>
  <c r="I16" i="3"/>
  <c r="H16" i="3"/>
  <c r="O16" i="3"/>
  <c r="G16" i="3"/>
  <c r="B29" i="3"/>
  <c r="E29" i="3"/>
  <c r="I29" i="3"/>
  <c r="F16" i="3"/>
  <c r="B28" i="3"/>
  <c r="E16" i="3"/>
  <c r="B27" i="3"/>
  <c r="D16" i="3"/>
  <c r="B17" i="3"/>
  <c r="C16" i="3"/>
  <c r="B25" i="3"/>
  <c r="I25" i="3"/>
  <c r="B16" i="3"/>
  <c r="B24" i="3"/>
  <c r="E24" i="3"/>
  <c r="G24" i="3"/>
  <c r="H16" i="2"/>
  <c r="I16" i="2"/>
  <c r="J16" i="2"/>
  <c r="K16" i="2"/>
  <c r="L16" i="2"/>
  <c r="M16" i="2"/>
  <c r="N16" i="2"/>
  <c r="E26" i="2"/>
  <c r="I29" i="2"/>
  <c r="F29" i="2"/>
  <c r="E29" i="2"/>
  <c r="O16" i="2"/>
  <c r="F24" i="3"/>
  <c r="I24" i="3"/>
  <c r="F25" i="3"/>
  <c r="F29" i="3"/>
  <c r="G29" i="2"/>
  <c r="F28" i="2"/>
  <c r="E28" i="2"/>
  <c r="I28" i="2"/>
  <c r="F18" i="2"/>
  <c r="B25" i="2"/>
  <c r="E27" i="2"/>
  <c r="I27" i="2"/>
  <c r="F27" i="2"/>
  <c r="E18" i="2"/>
  <c r="I26" i="2"/>
  <c r="G28" i="2"/>
  <c r="I25" i="2"/>
  <c r="F25" i="2"/>
  <c r="E25" i="2"/>
  <c r="G27" i="2"/>
  <c r="G25" i="2"/>
  <c r="I28" i="3"/>
  <c r="F28" i="3"/>
  <c r="E28" i="3"/>
  <c r="B26" i="3"/>
  <c r="I26" i="3"/>
  <c r="G29" i="3"/>
  <c r="F27" i="3"/>
  <c r="E27" i="3"/>
  <c r="I27" i="3"/>
  <c r="I31" i="3"/>
  <c r="B31" i="3"/>
  <c r="E25" i="3"/>
  <c r="F26" i="3"/>
  <c r="G26" i="3"/>
  <c r="E26" i="3"/>
  <c r="B24" i="2"/>
  <c r="C20" i="2"/>
  <c r="E31" i="3"/>
  <c r="G28" i="3"/>
  <c r="F31" i="3"/>
  <c r="G25" i="3"/>
  <c r="G27" i="3"/>
  <c r="E24" i="2"/>
  <c r="E31" i="2"/>
  <c r="B31" i="2"/>
  <c r="F24" i="2"/>
  <c r="I24" i="2"/>
  <c r="I31" i="2"/>
  <c r="G31" i="3"/>
  <c r="F31" i="2"/>
  <c r="G24" i="2"/>
  <c r="G31" i="2"/>
  <c r="K24" i="2"/>
  <c r="K24" i="3"/>
  <c r="J31" i="3"/>
  <c r="J31" i="2"/>
  <c r="C18" i="5"/>
  <c r="B30" i="5"/>
  <c r="E30" i="5"/>
  <c r="B31" i="5"/>
  <c r="I31" i="5"/>
  <c r="I30" i="5"/>
  <c r="F30" i="5"/>
  <c r="G30" i="5"/>
  <c r="E32" i="5"/>
  <c r="I32" i="5"/>
  <c r="F32" i="5"/>
  <c r="G32" i="5"/>
  <c r="E31" i="5"/>
  <c r="G31" i="5"/>
  <c r="F31" i="5"/>
  <c r="I26" i="5"/>
  <c r="I9" i="4"/>
  <c r="E24" i="5"/>
  <c r="E25" i="5"/>
  <c r="I25" i="5"/>
  <c r="E26" i="5"/>
  <c r="G26" i="5"/>
  <c r="B27" i="5"/>
  <c r="I28" i="5"/>
  <c r="C20" i="5"/>
  <c r="B29" i="5"/>
  <c r="F29" i="5"/>
  <c r="E28" i="5"/>
  <c r="G28" i="5"/>
  <c r="F9" i="4"/>
  <c r="H18" i="5"/>
  <c r="E9" i="4"/>
  <c r="I8" i="4"/>
  <c r="F8" i="4"/>
  <c r="E8" i="4"/>
  <c r="F25" i="5"/>
  <c r="G25" i="5"/>
  <c r="F7" i="4"/>
  <c r="G7" i="4" s="1"/>
  <c r="E7" i="4"/>
  <c r="I24" i="5"/>
  <c r="E27" i="5"/>
  <c r="G27" i="5"/>
  <c r="B34" i="5"/>
  <c r="I27" i="5"/>
  <c r="F27" i="5"/>
  <c r="B18" i="4"/>
  <c r="E29" i="5"/>
  <c r="G29" i="5"/>
  <c r="I29" i="5"/>
  <c r="I34" i="5"/>
  <c r="F34" i="5"/>
  <c r="I11" i="4"/>
  <c r="F11" i="4"/>
  <c r="E11" i="4"/>
  <c r="G11" i="4" s="1"/>
  <c r="E10" i="4"/>
  <c r="I10" i="4"/>
  <c r="F10" i="4"/>
  <c r="G8" i="4"/>
  <c r="I7" i="4"/>
  <c r="G24" i="5"/>
  <c r="E34" i="5"/>
  <c r="G34" i="5"/>
  <c r="K24" i="5"/>
  <c r="E12" i="4"/>
  <c r="I12" i="4"/>
  <c r="F12" i="4"/>
  <c r="G12" i="4" s="1"/>
  <c r="J34" i="5"/>
  <c r="G9" i="4" l="1"/>
  <c r="G10" i="4"/>
  <c r="E18" i="4"/>
  <c r="G18" i="4"/>
  <c r="I18" i="4"/>
  <c r="F18" i="4"/>
  <c r="G30" i="7"/>
  <c r="E30" i="7"/>
  <c r="I31" i="7"/>
  <c r="F31" i="7"/>
  <c r="E31" i="7"/>
  <c r="E26" i="7"/>
  <c r="F26" i="7"/>
  <c r="I27" i="7"/>
  <c r="E27" i="7"/>
  <c r="F27" i="7"/>
  <c r="G27" i="7" s="1"/>
  <c r="F25" i="7"/>
  <c r="E25" i="7"/>
  <c r="I25" i="7"/>
  <c r="C18" i="7"/>
  <c r="H18" i="7" s="1"/>
  <c r="F24" i="7"/>
  <c r="B34" i="7"/>
  <c r="E24" i="7"/>
  <c r="I24" i="7"/>
  <c r="C20" i="7"/>
  <c r="K7" i="4" l="1"/>
  <c r="J18" i="4"/>
  <c r="G31" i="7"/>
  <c r="G26" i="7"/>
  <c r="G25" i="7"/>
  <c r="E34" i="7"/>
  <c r="I34" i="7"/>
  <c r="F34" i="7"/>
  <c r="G24" i="7"/>
  <c r="G34" i="7" l="1"/>
  <c r="K24" i="7" s="1"/>
  <c r="J34" i="7" l="1"/>
</calcChain>
</file>

<file path=xl/sharedStrings.xml><?xml version="1.0" encoding="utf-8"?>
<sst xmlns="http://schemas.openxmlformats.org/spreadsheetml/2006/main" count="180" uniqueCount="48">
  <si>
    <t xml:space="preserve">TOTAL </t>
  </si>
  <si>
    <t>Cool Blue Berry
3 DOT
11 MG</t>
  </si>
  <si>
    <t>Cool Blue Berry
2 DOT
6 MG</t>
  </si>
  <si>
    <t>Sour Ruby
3 DOT
11MG</t>
  </si>
  <si>
    <t>Sour Ruby
2 DOT
6 MG</t>
  </si>
  <si>
    <t>Cool Mint
5 DOT
14 MG</t>
  </si>
  <si>
    <t>Cool Mint
3 DOT
11 MG</t>
  </si>
  <si>
    <t>Cool Mint
2 DOT
6 MG</t>
  </si>
  <si>
    <t>CRAFTED</t>
  </si>
  <si>
    <t>MLB 
GOLD</t>
  </si>
  <si>
    <t>RED &amp;
WHITE</t>
  </si>
  <si>
    <t>DIPLO</t>
  </si>
  <si>
    <t>CLASSIC</t>
  </si>
  <si>
    <t>MORVEN</t>
  </si>
  <si>
    <t>DATE</t>
  </si>
  <si>
    <t xml:space="preserve"> PRIMARY FORM DATA TRADERS</t>
  </si>
  <si>
    <t xml:space="preserve">BRAND NAME </t>
  </si>
  <si>
    <t xml:space="preserve">ORDER STOCK </t>
  </si>
  <si>
    <t>C PRICE 
AFTER 2.5%</t>
  </si>
  <si>
    <t xml:space="preserve">Sale price </t>
  </si>
  <si>
    <t xml:space="preserve">ORDER AMOUNT </t>
  </si>
  <si>
    <t xml:space="preserve">SALE AMOUNT </t>
  </si>
  <si>
    <t xml:space="preserve">PROFIT </t>
  </si>
  <si>
    <t xml:space="preserve">WITHOUT TAX 
COST </t>
  </si>
  <si>
    <t xml:space="preserve">Total profit </t>
  </si>
  <si>
    <t>PERCENTAGE</t>
  </si>
  <si>
    <t xml:space="preserve">MORVEN </t>
  </si>
  <si>
    <t xml:space="preserve">DIPLO </t>
  </si>
  <si>
    <t>Red &amp; White</t>
  </si>
  <si>
    <t>MARLBORO</t>
  </si>
  <si>
    <t xml:space="preserve">CRAFTED </t>
  </si>
  <si>
    <t>TAXES</t>
  </si>
  <si>
    <t>TOTAL PURCHASE</t>
  </si>
  <si>
    <t xml:space="preserve"> PRIMARY FROM DATA TRADERS</t>
  </si>
  <si>
    <t>TOTAL PRIMARY</t>
  </si>
  <si>
    <t xml:space="preserve">REMAINING PRIMARY </t>
  </si>
  <si>
    <t xml:space="preserve">FRESH MINT
2 DOT </t>
  </si>
  <si>
    <t xml:space="preserve">FRESH MINT 
3 DOT </t>
  </si>
  <si>
    <t xml:space="preserve">WATER
MELON
2 DOT  </t>
  </si>
  <si>
    <t xml:space="preserve">WATER
MELON
3 DOT  </t>
  </si>
  <si>
    <t>TARGET PRIMARY</t>
  </si>
  <si>
    <t xml:space="preserve">ZYN 2 DOT </t>
  </si>
  <si>
    <t xml:space="preserve">ZYN 3 DOT </t>
  </si>
  <si>
    <t xml:space="preserve">ZYN 5 DOT </t>
  </si>
  <si>
    <t>6857</t>
  </si>
  <si>
    <t>8291</t>
  </si>
  <si>
    <t>9201</t>
  </si>
  <si>
    <t xml:space="preserve">TOTAL ZYN PURCHASE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</si>
</sst>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0" fillId="3" borderId="2" xfId="0" applyNumberFormat="1" applyFill="1" applyBorder="1"/>
    <xf numFmtId="165" fontId="0" fillId="3" borderId="1" xfId="0" applyNumberForma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13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0" borderId="0" xfId="0" applyFont="1"/>
    <xf numFmtId="0" fontId="6" fillId="6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/>
    </xf>
    <xf numFmtId="0" fontId="9" fillId="8" borderId="0" xfId="0" applyFont="1" applyFill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4" fontId="4" fillId="9" borderId="1" xfId="0" applyNumberFormat="1" applyFont="1" applyFill="1" applyBorder="1"/>
    <xf numFmtId="4" fontId="10" fillId="9" borderId="1" xfId="0" applyNumberFormat="1" applyFont="1" applyFill="1" applyBorder="1"/>
    <xf numFmtId="0" fontId="4" fillId="10" borderId="1" xfId="0" applyFont="1" applyFill="1" applyBorder="1"/>
    <xf numFmtId="0" fontId="10" fillId="10" borderId="1" xfId="0" applyFont="1" applyFill="1" applyBorder="1"/>
    <xf numFmtId="0" fontId="9" fillId="11" borderId="1" xfId="0" applyFont="1" applyFill="1" applyBorder="1"/>
    <xf numFmtId="4" fontId="9" fillId="11" borderId="1" xfId="0" applyNumberFormat="1" applyFont="1" applyFill="1" applyBorder="1"/>
    <xf numFmtId="4" fontId="11" fillId="11" borderId="1" xfId="0" applyNumberFormat="1" applyFont="1" applyFill="1" applyBorder="1"/>
    <xf numFmtId="0" fontId="11" fillId="11" borderId="1" xfId="0" applyFont="1" applyFill="1" applyBorder="1"/>
    <xf numFmtId="4" fontId="12" fillId="12" borderId="0" xfId="0" applyNumberFormat="1" applyFont="1" applyFill="1"/>
    <xf numFmtId="0" fontId="4" fillId="13" borderId="0" xfId="0" applyFont="1" applyFill="1"/>
    <xf numFmtId="0" fontId="2" fillId="15" borderId="1" xfId="0" applyFont="1" applyFill="1" applyBorder="1"/>
    <xf numFmtId="4" fontId="12" fillId="16" borderId="0" xfId="0" applyNumberFormat="1" applyFont="1" applyFill="1"/>
    <xf numFmtId="0" fontId="9" fillId="11" borderId="2" xfId="0" applyFont="1" applyFill="1" applyBorder="1"/>
    <xf numFmtId="4" fontId="9" fillId="11" borderId="2" xfId="0" applyNumberFormat="1" applyFont="1" applyFill="1" applyBorder="1"/>
    <xf numFmtId="0" fontId="6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4" fillId="2" borderId="0" xfId="0" applyFont="1" applyFill="1"/>
    <xf numFmtId="164" fontId="4" fillId="17" borderId="1" xfId="0" applyNumberFormat="1" applyFont="1" applyFill="1" applyBorder="1"/>
    <xf numFmtId="0" fontId="4" fillId="17" borderId="1" xfId="0" applyFont="1" applyFill="1" applyBorder="1"/>
    <xf numFmtId="164" fontId="4" fillId="5" borderId="1" xfId="0" applyNumberFormat="1" applyFont="1" applyFill="1" applyBorder="1"/>
    <xf numFmtId="0" fontId="4" fillId="5" borderId="1" xfId="0" applyFont="1" applyFill="1" applyBorder="1"/>
    <xf numFmtId="0" fontId="2" fillId="2" borderId="1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4" fillId="17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center" vertical="center"/>
    </xf>
    <xf numFmtId="4" fontId="10" fillId="9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4" fontId="9" fillId="11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4" fontId="12" fillId="16" borderId="1" xfId="0" applyNumberFormat="1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4" fontId="12" fillId="16" borderId="1" xfId="0" applyNumberFormat="1" applyFont="1" applyFill="1" applyBorder="1"/>
    <xf numFmtId="0" fontId="12" fillId="16" borderId="1" xfId="0" applyFont="1" applyFill="1" applyBorder="1"/>
    <xf numFmtId="4" fontId="12" fillId="16" borderId="2" xfId="0" applyNumberFormat="1" applyFont="1" applyFill="1" applyBorder="1"/>
    <xf numFmtId="0" fontId="12" fillId="16" borderId="2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2" fontId="9" fillId="8" borderId="15" xfId="0" applyNumberFormat="1" applyFont="1" applyFill="1" applyBorder="1" applyAlignment="1">
      <alignment horizontal="center" vertical="center"/>
    </xf>
    <xf numFmtId="2" fontId="9" fillId="8" borderId="16" xfId="0" applyNumberFormat="1" applyFont="1" applyFill="1" applyBorder="1" applyAlignment="1">
      <alignment horizontal="center" vertical="center"/>
    </xf>
    <xf numFmtId="2" fontId="9" fillId="8" borderId="14" xfId="0" applyNumberFormat="1" applyFont="1" applyFill="1" applyBorder="1" applyAlignment="1">
      <alignment horizontal="center" vertical="center"/>
    </xf>
    <xf numFmtId="2" fontId="9" fillId="8" borderId="17" xfId="0" applyNumberFormat="1" applyFont="1" applyFill="1" applyBorder="1" applyAlignment="1">
      <alignment horizontal="center" vertical="center"/>
    </xf>
    <xf numFmtId="2" fontId="9" fillId="8" borderId="18" xfId="0" applyNumberFormat="1" applyFont="1" applyFill="1" applyBorder="1" applyAlignment="1">
      <alignment horizontal="center" vertical="center"/>
    </xf>
    <xf numFmtId="2" fontId="9" fillId="8" borderId="19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65" fontId="16" fillId="3" borderId="2" xfId="0" applyNumberFormat="1" applyFont="1" applyFill="1" applyBorder="1"/>
    <xf numFmtId="165" fontId="16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zoomScaleNormal="100" workbookViewId="0">
      <selection activeCell="G31" sqref="G31"/>
    </sheetView>
  </sheetViews>
  <sheetFormatPr defaultRowHeight="15" x14ac:dyDescent="0.25"/>
  <cols>
    <col min="1" max="1" width="26.28515625" customWidth="1"/>
    <col min="2" max="2" width="16.140625" customWidth="1"/>
    <col min="3" max="3" width="17" customWidth="1"/>
    <col min="4" max="4" width="16.140625" customWidth="1"/>
    <col min="5" max="5" width="19.7109375" customWidth="1"/>
    <col min="6" max="6" width="15.28515625" customWidth="1"/>
    <col min="7" max="7" width="17.28515625" customWidth="1"/>
    <col min="8" max="8" width="18.7109375" customWidth="1"/>
    <col min="9" max="9" width="18.5703125" customWidth="1"/>
    <col min="10" max="10" width="15.5703125" customWidth="1"/>
    <col min="11" max="11" width="17" customWidth="1"/>
    <col min="12" max="12" width="10.28515625" customWidth="1"/>
    <col min="13" max="13" width="12.140625" customWidth="1"/>
    <col min="14" max="14" width="13" customWidth="1"/>
  </cols>
  <sheetData>
    <row r="1" spans="1:15" ht="15" customHeight="1" x14ac:dyDescent="0.25">
      <c r="A1" s="71" t="s">
        <v>15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5" ht="15.75" customHeight="1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6"/>
    </row>
    <row r="3" spans="1:15" ht="60.75" customHeight="1" thickBot="1" x14ac:dyDescent="0.45">
      <c r="A3" s="1" t="s">
        <v>14</v>
      </c>
      <c r="B3" s="2" t="s">
        <v>13</v>
      </c>
      <c r="C3" s="3" t="s">
        <v>12</v>
      </c>
      <c r="D3" s="4" t="s">
        <v>11</v>
      </c>
      <c r="E3" s="3" t="s">
        <v>10</v>
      </c>
      <c r="F3" s="4" t="s">
        <v>9</v>
      </c>
      <c r="G3" s="2" t="s">
        <v>8</v>
      </c>
      <c r="H3" s="5" t="s">
        <v>7</v>
      </c>
      <c r="I3" s="5" t="s">
        <v>6</v>
      </c>
      <c r="J3" s="5" t="s">
        <v>5</v>
      </c>
      <c r="K3" s="5" t="s">
        <v>4</v>
      </c>
      <c r="L3" s="5" t="s">
        <v>3</v>
      </c>
      <c r="M3" s="5" t="s">
        <v>2</v>
      </c>
      <c r="N3" s="6" t="s">
        <v>1</v>
      </c>
    </row>
    <row r="4" spans="1:15" ht="20.100000000000001" customHeight="1" x14ac:dyDescent="0.3">
      <c r="A4" s="7">
        <v>45717</v>
      </c>
      <c r="B4" s="13">
        <v>60</v>
      </c>
      <c r="C4" s="13">
        <v>3</v>
      </c>
      <c r="D4" s="13">
        <v>3</v>
      </c>
      <c r="E4" s="13">
        <v>10</v>
      </c>
      <c r="F4" s="13">
        <v>0</v>
      </c>
      <c r="G4" s="13">
        <v>2</v>
      </c>
      <c r="H4" s="13"/>
      <c r="I4" s="13"/>
      <c r="J4" s="13"/>
      <c r="K4" s="14"/>
      <c r="L4" s="14"/>
      <c r="M4" s="14"/>
      <c r="N4" s="14"/>
    </row>
    <row r="5" spans="1:15" ht="20.100000000000001" customHeight="1" x14ac:dyDescent="0.3">
      <c r="A5" s="8">
        <v>45720</v>
      </c>
      <c r="B5" s="15">
        <v>20</v>
      </c>
      <c r="C5" s="15">
        <v>4</v>
      </c>
      <c r="D5" s="15">
        <v>5</v>
      </c>
      <c r="E5" s="15">
        <v>10</v>
      </c>
      <c r="F5" s="15">
        <v>5</v>
      </c>
      <c r="G5" s="15">
        <v>1</v>
      </c>
      <c r="H5" s="15"/>
      <c r="I5" s="15"/>
      <c r="J5" s="15"/>
      <c r="K5" s="16"/>
      <c r="L5" s="16"/>
      <c r="M5" s="16"/>
      <c r="N5" s="16"/>
    </row>
    <row r="6" spans="1:15" ht="20.100000000000001" customHeight="1" x14ac:dyDescent="0.3">
      <c r="A6" s="8">
        <v>45721</v>
      </c>
      <c r="B6" s="15">
        <v>70</v>
      </c>
      <c r="C6" s="15">
        <v>20</v>
      </c>
      <c r="D6" s="15">
        <v>20</v>
      </c>
      <c r="E6" s="15">
        <v>20</v>
      </c>
      <c r="F6" s="15">
        <v>10</v>
      </c>
      <c r="G6" s="15">
        <v>10</v>
      </c>
      <c r="H6" s="15"/>
      <c r="I6" s="15"/>
      <c r="J6" s="15"/>
      <c r="K6" s="16"/>
      <c r="L6" s="16"/>
      <c r="M6" s="16"/>
      <c r="N6" s="16"/>
    </row>
    <row r="7" spans="1:15" ht="20.100000000000001" customHeight="1" x14ac:dyDescent="0.3">
      <c r="A7" s="8">
        <v>45726</v>
      </c>
      <c r="B7" s="15">
        <v>70</v>
      </c>
      <c r="C7" s="15"/>
      <c r="D7" s="15">
        <v>10</v>
      </c>
      <c r="E7" s="15"/>
      <c r="F7" s="15"/>
      <c r="G7" s="15"/>
      <c r="H7" s="15"/>
      <c r="I7" s="15"/>
      <c r="J7" s="15"/>
      <c r="K7" s="16"/>
      <c r="L7" s="16"/>
      <c r="M7" s="16"/>
      <c r="N7" s="16"/>
    </row>
    <row r="8" spans="1:15" ht="20.100000000000001" customHeight="1" x14ac:dyDescent="0.3">
      <c r="A8" s="8">
        <v>45729</v>
      </c>
      <c r="B8" s="15">
        <v>30</v>
      </c>
      <c r="C8" s="15">
        <v>10</v>
      </c>
      <c r="D8" s="15">
        <v>10</v>
      </c>
      <c r="E8" s="15">
        <v>10</v>
      </c>
      <c r="F8" s="15">
        <v>10</v>
      </c>
      <c r="G8" s="15"/>
      <c r="H8" s="45"/>
      <c r="I8" s="18"/>
      <c r="J8" s="15"/>
      <c r="K8" s="16"/>
      <c r="L8" s="16"/>
      <c r="M8" s="16"/>
      <c r="N8" s="16"/>
    </row>
    <row r="9" spans="1:15" ht="20.100000000000001" customHeight="1" x14ac:dyDescent="0.3">
      <c r="A9" s="8">
        <v>45733</v>
      </c>
      <c r="B9" s="15">
        <v>60</v>
      </c>
      <c r="C9" s="15"/>
      <c r="D9" s="15"/>
      <c r="E9" s="15">
        <v>10</v>
      </c>
      <c r="F9" s="15"/>
      <c r="G9" s="15"/>
      <c r="H9" s="15"/>
      <c r="I9" s="15"/>
      <c r="J9" s="15"/>
      <c r="K9" s="16"/>
      <c r="L9" s="16"/>
      <c r="M9" s="16"/>
      <c r="N9" s="16"/>
    </row>
    <row r="10" spans="1:15" ht="20.100000000000001" customHeight="1" x14ac:dyDescent="0.3">
      <c r="A10" s="8">
        <v>45736</v>
      </c>
      <c r="B10" s="15">
        <v>30</v>
      </c>
      <c r="C10" s="15">
        <v>10</v>
      </c>
      <c r="D10" s="15"/>
      <c r="E10" s="15"/>
      <c r="F10" s="15"/>
      <c r="G10" s="15">
        <v>10</v>
      </c>
      <c r="H10" s="15">
        <v>2</v>
      </c>
      <c r="I10" s="15">
        <v>2</v>
      </c>
      <c r="J10" s="15">
        <v>1</v>
      </c>
      <c r="K10" s="16">
        <v>2</v>
      </c>
      <c r="L10" s="16">
        <v>1</v>
      </c>
      <c r="M10" s="16">
        <v>1</v>
      </c>
      <c r="N10" s="16">
        <v>1</v>
      </c>
    </row>
    <row r="11" spans="1:15" ht="20.100000000000001" customHeight="1" x14ac:dyDescent="0.3">
      <c r="A11" s="8">
        <v>45740</v>
      </c>
      <c r="B11" s="15">
        <v>80</v>
      </c>
      <c r="C11" s="15">
        <v>10</v>
      </c>
      <c r="D11" s="15"/>
      <c r="E11" s="15">
        <v>10</v>
      </c>
      <c r="F11" s="15"/>
      <c r="G11" s="15"/>
      <c r="H11" s="15"/>
      <c r="I11" s="15"/>
      <c r="J11" s="15"/>
      <c r="K11" s="16"/>
      <c r="L11" s="16"/>
      <c r="M11" s="16"/>
      <c r="N11" s="16"/>
    </row>
    <row r="12" spans="1:15" ht="20.100000000000001" customHeight="1" x14ac:dyDescent="0.3">
      <c r="A12" s="8">
        <v>45743</v>
      </c>
      <c r="B12" s="15">
        <v>90</v>
      </c>
      <c r="C12" s="15"/>
      <c r="D12" s="15"/>
      <c r="E12" s="15">
        <v>10</v>
      </c>
      <c r="F12" s="15"/>
      <c r="G12" s="15"/>
      <c r="H12" s="15"/>
      <c r="I12" s="15"/>
      <c r="J12" s="15"/>
      <c r="K12" s="16"/>
      <c r="L12" s="16"/>
      <c r="M12" s="16"/>
      <c r="N12" s="16"/>
    </row>
    <row r="13" spans="1:15" ht="20.100000000000001" customHeight="1" x14ac:dyDescent="0.3">
      <c r="A13" s="8"/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</row>
    <row r="14" spans="1:15" ht="20.100000000000001" customHeight="1" x14ac:dyDescent="0.3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6"/>
      <c r="M14" s="16"/>
      <c r="N14" s="16"/>
    </row>
    <row r="15" spans="1:15" ht="20.100000000000001" customHeight="1" x14ac:dyDescent="0.3">
      <c r="A15" s="8"/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16"/>
      <c r="N15" s="16"/>
    </row>
    <row r="16" spans="1:15" ht="20.100000000000001" customHeight="1" x14ac:dyDescent="0.3">
      <c r="A16" s="9" t="s">
        <v>0</v>
      </c>
      <c r="B16" s="10">
        <f t="shared" ref="B16:N16" si="0">SUM(B4:B15)</f>
        <v>510</v>
      </c>
      <c r="C16" s="10">
        <f t="shared" si="0"/>
        <v>57</v>
      </c>
      <c r="D16" s="10">
        <f t="shared" si="0"/>
        <v>48</v>
      </c>
      <c r="E16" s="10">
        <f t="shared" si="0"/>
        <v>80</v>
      </c>
      <c r="F16" s="10">
        <f t="shared" si="0"/>
        <v>25</v>
      </c>
      <c r="G16" s="10">
        <f t="shared" si="0"/>
        <v>23</v>
      </c>
      <c r="H16" s="10">
        <f t="shared" si="0"/>
        <v>2</v>
      </c>
      <c r="I16" s="10">
        <f t="shared" si="0"/>
        <v>2</v>
      </c>
      <c r="J16" s="11">
        <f t="shared" si="0"/>
        <v>1</v>
      </c>
      <c r="K16" s="10">
        <f t="shared" si="0"/>
        <v>2</v>
      </c>
      <c r="L16" s="10">
        <f t="shared" si="0"/>
        <v>1</v>
      </c>
      <c r="M16" s="10">
        <f t="shared" si="0"/>
        <v>1</v>
      </c>
      <c r="N16" s="10">
        <f t="shared" si="0"/>
        <v>1</v>
      </c>
      <c r="O16" s="12">
        <f>SUM(H16:N16)</f>
        <v>10</v>
      </c>
    </row>
    <row r="17" spans="1:11" ht="20.100000000000001" customHeight="1" x14ac:dyDescent="0.3">
      <c r="B17" s="35">
        <f>B16+C16+D16+E16+F16+G16</f>
        <v>743</v>
      </c>
    </row>
    <row r="18" spans="1:11" ht="20.100000000000001" customHeight="1" x14ac:dyDescent="0.25"/>
    <row r="19" spans="1:11" ht="20.100000000000001" customHeight="1" x14ac:dyDescent="0.25"/>
    <row r="20" spans="1:11" ht="20.100000000000001" customHeight="1" x14ac:dyDescent="0.25"/>
    <row r="21" spans="1:11" ht="20.100000000000001" customHeight="1" x14ac:dyDescent="0.25"/>
    <row r="23" spans="1:11" ht="37.5" x14ac:dyDescent="0.35">
      <c r="A23" s="20" t="s">
        <v>16</v>
      </c>
      <c r="B23" s="20" t="s">
        <v>17</v>
      </c>
      <c r="C23" s="21" t="s">
        <v>18</v>
      </c>
      <c r="D23" s="20" t="s">
        <v>19</v>
      </c>
      <c r="E23" s="22" t="s">
        <v>20</v>
      </c>
      <c r="F23" s="22" t="s">
        <v>21</v>
      </c>
      <c r="G23" s="20" t="s">
        <v>22</v>
      </c>
      <c r="H23" s="21" t="s">
        <v>23</v>
      </c>
      <c r="I23" s="21" t="s">
        <v>24</v>
      </c>
      <c r="J23" s="78" t="s">
        <v>31</v>
      </c>
      <c r="K23" s="23" t="s">
        <v>25</v>
      </c>
    </row>
    <row r="24" spans="1:11" ht="18.75" x14ac:dyDescent="0.3">
      <c r="A24" s="24" t="s">
        <v>26</v>
      </c>
      <c r="B24" s="25">
        <f>B16</f>
        <v>510</v>
      </c>
      <c r="C24" s="26">
        <v>11480.18</v>
      </c>
      <c r="D24" s="25">
        <v>11570</v>
      </c>
      <c r="E24" s="26">
        <f t="shared" ref="E24:E29" si="1">C24*B24</f>
        <v>5854891.7999999998</v>
      </c>
      <c r="F24" s="25">
        <f t="shared" ref="F24:F29" si="2">D24*B24</f>
        <v>5900700</v>
      </c>
      <c r="G24" s="27">
        <f t="shared" ref="G24:G29" si="3">F24-E24</f>
        <v>45808.200000000186</v>
      </c>
      <c r="H24" s="28">
        <v>11200.18</v>
      </c>
      <c r="I24" s="29">
        <f t="shared" ref="I24:I29" si="4">(D24-H24)*B24</f>
        <v>188608.19999999984</v>
      </c>
      <c r="J24" s="78"/>
      <c r="K24" s="77">
        <f>(G31/F31)*100</f>
        <v>0.6690935096311984</v>
      </c>
    </row>
    <row r="25" spans="1:11" ht="18.75" x14ac:dyDescent="0.3">
      <c r="A25" s="24" t="s">
        <v>12</v>
      </c>
      <c r="B25" s="25">
        <f>C16</f>
        <v>57</v>
      </c>
      <c r="C25" s="26">
        <v>8003.73</v>
      </c>
      <c r="D25" s="25">
        <v>8050</v>
      </c>
      <c r="E25" s="26">
        <f t="shared" si="1"/>
        <v>456212.61</v>
      </c>
      <c r="F25" s="25">
        <f t="shared" si="2"/>
        <v>458850</v>
      </c>
      <c r="G25" s="27">
        <f t="shared" si="3"/>
        <v>2637.390000000014</v>
      </c>
      <c r="H25" s="28">
        <v>7808.52</v>
      </c>
      <c r="I25" s="29">
        <f t="shared" si="4"/>
        <v>13764.359999999975</v>
      </c>
      <c r="J25" s="78"/>
      <c r="K25" s="77"/>
    </row>
    <row r="26" spans="1:11" ht="18.75" x14ac:dyDescent="0.3">
      <c r="A26" s="24" t="s">
        <v>27</v>
      </c>
      <c r="B26" s="25">
        <f>D16</f>
        <v>48</v>
      </c>
      <c r="C26" s="26">
        <v>8975.73</v>
      </c>
      <c r="D26" s="25">
        <v>9021</v>
      </c>
      <c r="E26" s="26">
        <f t="shared" si="1"/>
        <v>430835.04</v>
      </c>
      <c r="F26" s="25">
        <f t="shared" si="2"/>
        <v>433008</v>
      </c>
      <c r="G26" s="27">
        <f t="shared" si="3"/>
        <v>2172.960000000021</v>
      </c>
      <c r="H26" s="28">
        <v>8756.81</v>
      </c>
      <c r="I26" s="29">
        <f t="shared" si="4"/>
        <v>12681.120000000024</v>
      </c>
      <c r="J26" s="78"/>
      <c r="K26" s="77"/>
    </row>
    <row r="27" spans="1:11" ht="18.75" x14ac:dyDescent="0.3">
      <c r="A27" s="24" t="s">
        <v>28</v>
      </c>
      <c r="B27" s="25">
        <f>E16</f>
        <v>80</v>
      </c>
      <c r="C27" s="26">
        <v>9477.8799999999992</v>
      </c>
      <c r="D27" s="25">
        <v>9527</v>
      </c>
      <c r="E27" s="26">
        <f t="shared" si="1"/>
        <v>758230.39999999991</v>
      </c>
      <c r="F27" s="25">
        <f t="shared" si="2"/>
        <v>762160</v>
      </c>
      <c r="G27" s="27">
        <f t="shared" si="3"/>
        <v>3929.6000000000931</v>
      </c>
      <c r="H27" s="28">
        <v>9246.7099999999991</v>
      </c>
      <c r="I27" s="29">
        <f t="shared" si="4"/>
        <v>22423.20000000007</v>
      </c>
      <c r="J27" s="78"/>
      <c r="K27" s="77"/>
    </row>
    <row r="28" spans="1:11" ht="18.75" x14ac:dyDescent="0.3">
      <c r="A28" s="24" t="s">
        <v>29</v>
      </c>
      <c r="B28" s="25">
        <f>F16</f>
        <v>25</v>
      </c>
      <c r="C28" s="26">
        <v>26823.52</v>
      </c>
      <c r="D28" s="25">
        <v>26865</v>
      </c>
      <c r="E28" s="26">
        <f t="shared" si="1"/>
        <v>670588</v>
      </c>
      <c r="F28" s="25">
        <f t="shared" si="2"/>
        <v>671625</v>
      </c>
      <c r="G28" s="27">
        <f t="shared" si="3"/>
        <v>1037</v>
      </c>
      <c r="H28" s="28">
        <v>26169.29</v>
      </c>
      <c r="I28" s="29">
        <f t="shared" si="4"/>
        <v>17392.749999999978</v>
      </c>
      <c r="J28" s="78"/>
      <c r="K28" s="77"/>
    </row>
    <row r="29" spans="1:11" ht="18.75" x14ac:dyDescent="0.3">
      <c r="A29" s="24" t="s">
        <v>30</v>
      </c>
      <c r="B29" s="25">
        <f>G16</f>
        <v>23</v>
      </c>
      <c r="C29" s="26">
        <v>7870.76</v>
      </c>
      <c r="D29" s="25">
        <v>7900</v>
      </c>
      <c r="E29" s="26">
        <f t="shared" si="1"/>
        <v>181027.48</v>
      </c>
      <c r="F29" s="25">
        <f t="shared" si="2"/>
        <v>181700</v>
      </c>
      <c r="G29" s="27">
        <f t="shared" si="3"/>
        <v>672.51999999998952</v>
      </c>
      <c r="H29" s="28">
        <v>7678.79</v>
      </c>
      <c r="I29" s="29">
        <f t="shared" si="4"/>
        <v>5087.8300000000008</v>
      </c>
      <c r="J29" s="78"/>
      <c r="K29" s="77"/>
    </row>
    <row r="30" spans="1:11" ht="18.75" x14ac:dyDescent="0.3">
      <c r="A30" s="24"/>
      <c r="B30" s="25"/>
      <c r="C30" s="26"/>
      <c r="D30" s="25"/>
      <c r="E30" s="26"/>
      <c r="F30" s="25"/>
      <c r="G30" s="27"/>
      <c r="H30" s="28"/>
      <c r="I30" s="29"/>
      <c r="J30" s="78"/>
      <c r="K30" s="77"/>
    </row>
    <row r="31" spans="1:11" ht="21" x14ac:dyDescent="0.35">
      <c r="A31" s="30"/>
      <c r="B31" s="30">
        <f>SUM(B24:B30)</f>
        <v>743</v>
      </c>
      <c r="C31" s="31"/>
      <c r="D31" s="30"/>
      <c r="E31" s="31">
        <f>SUM(E24:E29)</f>
        <v>8351785.3300000001</v>
      </c>
      <c r="F31" s="30">
        <f>SUM(F24:F29)</f>
        <v>8408043</v>
      </c>
      <c r="G31" s="32">
        <f>SUM(G24:G29)</f>
        <v>56257.670000000304</v>
      </c>
      <c r="H31" s="30"/>
      <c r="I31" s="33">
        <f>SUM(I24:I29)</f>
        <v>259957.45999999988</v>
      </c>
      <c r="J31" s="34">
        <f>I31-G31</f>
        <v>203699.78999999957</v>
      </c>
      <c r="K31" s="77"/>
    </row>
    <row r="32" spans="1:1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</sheetData>
  <mergeCells count="3">
    <mergeCell ref="A1:N2"/>
    <mergeCell ref="K24:K31"/>
    <mergeCell ref="J23:J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topLeftCell="A7" workbookViewId="0">
      <selection activeCell="B16" sqref="B16"/>
    </sheetView>
  </sheetViews>
  <sheetFormatPr defaultRowHeight="15" x14ac:dyDescent="0.25"/>
  <cols>
    <col min="1" max="1" width="26.28515625" customWidth="1"/>
    <col min="2" max="2" width="16.140625" customWidth="1"/>
    <col min="3" max="3" width="17" customWidth="1"/>
    <col min="4" max="4" width="14.42578125" customWidth="1"/>
    <col min="5" max="5" width="18.140625" customWidth="1"/>
    <col min="6" max="6" width="14.140625" customWidth="1"/>
    <col min="7" max="7" width="17.28515625" customWidth="1"/>
    <col min="8" max="8" width="18.7109375" customWidth="1"/>
    <col min="9" max="9" width="18.5703125" customWidth="1"/>
    <col min="10" max="10" width="17" customWidth="1"/>
    <col min="11" max="11" width="12" customWidth="1"/>
    <col min="12" max="12" width="10.28515625" customWidth="1"/>
    <col min="13" max="13" width="11" customWidth="1"/>
    <col min="14" max="14" width="11.7109375" customWidth="1"/>
  </cols>
  <sheetData>
    <row r="1" spans="1:15" ht="15" customHeight="1" x14ac:dyDescent="0.25">
      <c r="A1" s="71" t="s">
        <v>33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5" ht="15.75" customHeight="1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6"/>
    </row>
    <row r="3" spans="1:15" ht="60.75" customHeight="1" thickBot="1" x14ac:dyDescent="0.45">
      <c r="A3" s="51" t="s">
        <v>14</v>
      </c>
      <c r="B3" s="2" t="s">
        <v>13</v>
      </c>
      <c r="C3" s="3" t="s">
        <v>12</v>
      </c>
      <c r="D3" s="4" t="s">
        <v>11</v>
      </c>
      <c r="E3" s="3" t="s">
        <v>10</v>
      </c>
      <c r="F3" s="4" t="s">
        <v>9</v>
      </c>
      <c r="G3" s="2" t="s">
        <v>8</v>
      </c>
      <c r="H3" s="5" t="s">
        <v>7</v>
      </c>
      <c r="I3" s="5" t="s">
        <v>6</v>
      </c>
      <c r="J3" s="5" t="s">
        <v>5</v>
      </c>
      <c r="K3" s="5" t="s">
        <v>4</v>
      </c>
      <c r="L3" s="5" t="s">
        <v>3</v>
      </c>
      <c r="M3" s="5" t="s">
        <v>2</v>
      </c>
      <c r="N3" s="6" t="s">
        <v>1</v>
      </c>
    </row>
    <row r="4" spans="1:15" ht="20.100000000000001" customHeight="1" x14ac:dyDescent="0.3">
      <c r="A4" s="7">
        <v>45750</v>
      </c>
      <c r="B4" s="13">
        <v>90</v>
      </c>
      <c r="C4" s="13">
        <v>20</v>
      </c>
      <c r="D4" s="13">
        <v>10</v>
      </c>
      <c r="E4" s="13">
        <v>30</v>
      </c>
      <c r="F4" s="13"/>
      <c r="G4" s="13"/>
      <c r="H4" s="13"/>
      <c r="I4" s="13"/>
      <c r="J4" s="13"/>
      <c r="K4" s="14"/>
      <c r="L4" s="14"/>
      <c r="M4" s="14"/>
      <c r="N4" s="14"/>
    </row>
    <row r="5" spans="1:15" ht="20.100000000000001" customHeight="1" x14ac:dyDescent="0.3">
      <c r="A5" s="8">
        <v>45754</v>
      </c>
      <c r="B5" s="15">
        <v>80</v>
      </c>
      <c r="C5" s="15"/>
      <c r="D5" s="15">
        <v>10</v>
      </c>
      <c r="E5" s="15">
        <v>10</v>
      </c>
      <c r="F5" s="15"/>
      <c r="G5" s="15"/>
      <c r="H5" s="15"/>
      <c r="I5" s="15"/>
      <c r="J5" s="15"/>
      <c r="K5" s="16"/>
      <c r="L5" s="16"/>
      <c r="M5" s="16"/>
      <c r="N5" s="16"/>
    </row>
    <row r="6" spans="1:15" ht="20.100000000000001" customHeight="1" x14ac:dyDescent="0.3">
      <c r="A6" s="8">
        <v>45757</v>
      </c>
      <c r="B6" s="15">
        <v>60</v>
      </c>
      <c r="C6" s="15">
        <v>10</v>
      </c>
      <c r="D6" s="15">
        <v>10</v>
      </c>
      <c r="E6" s="15">
        <v>10</v>
      </c>
      <c r="F6" s="15">
        <v>10</v>
      </c>
      <c r="G6" s="15"/>
      <c r="H6" s="15"/>
      <c r="I6" s="15"/>
      <c r="J6" s="15"/>
      <c r="K6" s="16"/>
      <c r="L6" s="16"/>
      <c r="M6" s="16"/>
      <c r="N6" s="16"/>
    </row>
    <row r="7" spans="1:15" ht="20.100000000000001" customHeight="1" x14ac:dyDescent="0.3">
      <c r="A7" s="8">
        <v>45761</v>
      </c>
      <c r="B7" s="15">
        <v>100</v>
      </c>
      <c r="C7" s="15">
        <v>10</v>
      </c>
      <c r="D7" s="15"/>
      <c r="E7" s="15">
        <v>20</v>
      </c>
      <c r="F7" s="15"/>
      <c r="G7" s="15">
        <v>10</v>
      </c>
      <c r="H7" s="15">
        <v>4.8</v>
      </c>
      <c r="I7" s="15">
        <v>4.8</v>
      </c>
      <c r="J7" s="15"/>
      <c r="K7" s="16">
        <v>1</v>
      </c>
      <c r="L7" s="16">
        <v>1</v>
      </c>
      <c r="M7" s="16">
        <v>2</v>
      </c>
      <c r="N7" s="16"/>
    </row>
    <row r="8" spans="1:15" ht="20.100000000000001" customHeight="1" x14ac:dyDescent="0.3">
      <c r="A8" s="8">
        <v>45764</v>
      </c>
      <c r="B8" s="15">
        <v>100</v>
      </c>
      <c r="C8" s="15">
        <v>10</v>
      </c>
      <c r="D8" s="15"/>
      <c r="E8" s="15"/>
      <c r="F8" s="15"/>
      <c r="G8" s="17"/>
      <c r="H8" s="17"/>
      <c r="I8" s="15"/>
      <c r="J8" s="15"/>
      <c r="K8" s="16"/>
      <c r="L8" s="16"/>
      <c r="M8" s="16"/>
      <c r="N8" s="16"/>
    </row>
    <row r="9" spans="1:15" ht="20.100000000000001" customHeight="1" x14ac:dyDescent="0.3">
      <c r="A9" s="8">
        <v>45768</v>
      </c>
      <c r="B9" s="15">
        <v>110</v>
      </c>
      <c r="C9" s="15"/>
      <c r="D9" s="15">
        <v>10</v>
      </c>
      <c r="E9" s="15">
        <v>20</v>
      </c>
      <c r="F9" s="15"/>
      <c r="G9" s="15"/>
      <c r="H9" s="13"/>
      <c r="I9" s="15"/>
      <c r="J9" s="15"/>
      <c r="K9" s="16"/>
      <c r="L9" s="16"/>
      <c r="M9" s="16"/>
      <c r="N9" s="16"/>
    </row>
    <row r="10" spans="1:15" ht="20.100000000000001" customHeight="1" x14ac:dyDescent="0.3">
      <c r="A10" s="8">
        <v>45771</v>
      </c>
      <c r="B10" s="15"/>
      <c r="C10" s="15">
        <v>10</v>
      </c>
      <c r="D10" s="15"/>
      <c r="E10" s="15">
        <v>10</v>
      </c>
      <c r="F10" s="15">
        <v>10</v>
      </c>
      <c r="G10" s="15"/>
      <c r="H10" s="15"/>
      <c r="I10" s="15"/>
      <c r="J10" s="15"/>
      <c r="K10" s="16"/>
      <c r="L10" s="16"/>
      <c r="M10" s="16"/>
      <c r="N10" s="16"/>
    </row>
    <row r="11" spans="1:15" ht="20.100000000000001" customHeight="1" x14ac:dyDescent="0.3">
      <c r="A11" s="8">
        <v>45775</v>
      </c>
      <c r="B11" s="15">
        <v>50</v>
      </c>
      <c r="C11" s="15">
        <v>10</v>
      </c>
      <c r="D11" s="15"/>
      <c r="E11" s="15">
        <v>20</v>
      </c>
      <c r="F11" s="15"/>
      <c r="G11" s="15">
        <v>10</v>
      </c>
      <c r="H11" s="15"/>
      <c r="I11" s="15"/>
      <c r="J11" s="15"/>
      <c r="K11" s="16"/>
      <c r="L11" s="16"/>
      <c r="M11" s="16"/>
      <c r="N11" s="16"/>
    </row>
    <row r="12" spans="1:15" ht="20.100000000000001" customHeight="1" x14ac:dyDescent="0.3">
      <c r="A12" s="8"/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16"/>
      <c r="M12" s="16"/>
      <c r="N12" s="16"/>
    </row>
    <row r="13" spans="1:15" ht="20.100000000000001" customHeight="1" x14ac:dyDescent="0.3">
      <c r="A13" s="8"/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</row>
    <row r="14" spans="1:15" ht="20.100000000000001" customHeight="1" x14ac:dyDescent="0.3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6"/>
      <c r="M14" s="16"/>
      <c r="N14" s="16"/>
    </row>
    <row r="15" spans="1:15" ht="20.100000000000001" customHeight="1" x14ac:dyDescent="0.3">
      <c r="A15" s="8"/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16"/>
      <c r="N15" s="16"/>
    </row>
    <row r="16" spans="1:15" ht="20.100000000000001" customHeight="1" x14ac:dyDescent="0.3">
      <c r="A16" s="9" t="s">
        <v>0</v>
      </c>
      <c r="B16" s="10">
        <f t="shared" ref="B16:N16" si="0">SUM(B4:B15)</f>
        <v>590</v>
      </c>
      <c r="C16" s="10">
        <f t="shared" si="0"/>
        <v>70</v>
      </c>
      <c r="D16" s="10">
        <f t="shared" si="0"/>
        <v>40</v>
      </c>
      <c r="E16" s="10">
        <f t="shared" si="0"/>
        <v>120</v>
      </c>
      <c r="F16" s="10">
        <f t="shared" si="0"/>
        <v>20</v>
      </c>
      <c r="G16" s="10">
        <f t="shared" si="0"/>
        <v>20</v>
      </c>
      <c r="H16" s="10">
        <f t="shared" si="0"/>
        <v>4.8</v>
      </c>
      <c r="I16" s="10">
        <f t="shared" si="0"/>
        <v>4.8</v>
      </c>
      <c r="J16" s="11">
        <f t="shared" si="0"/>
        <v>0</v>
      </c>
      <c r="K16" s="10">
        <f t="shared" si="0"/>
        <v>1</v>
      </c>
      <c r="L16" s="10">
        <f t="shared" si="0"/>
        <v>1</v>
      </c>
      <c r="M16" s="10">
        <f t="shared" si="0"/>
        <v>2</v>
      </c>
      <c r="N16" s="10">
        <f t="shared" si="0"/>
        <v>0</v>
      </c>
      <c r="O16" s="12">
        <f>SUM(H16:N16)</f>
        <v>13.6</v>
      </c>
    </row>
    <row r="17" spans="1:15" ht="20.100000000000001" customHeight="1" x14ac:dyDescent="0.3">
      <c r="A17" s="47" t="s">
        <v>34</v>
      </c>
      <c r="B17" s="48">
        <v>720</v>
      </c>
      <c r="C17" s="48">
        <v>50</v>
      </c>
      <c r="D17" s="48">
        <v>50</v>
      </c>
      <c r="E17" s="48">
        <v>100</v>
      </c>
      <c r="F17" s="48">
        <v>20</v>
      </c>
      <c r="G17" s="48">
        <v>20</v>
      </c>
      <c r="H17" s="48">
        <f>SUM(B17:G17)</f>
        <v>960</v>
      </c>
      <c r="I17" s="10"/>
      <c r="J17" s="10"/>
      <c r="K17" s="10"/>
      <c r="L17" s="10"/>
      <c r="M17" s="10"/>
      <c r="N17" s="10"/>
      <c r="O17" s="46"/>
    </row>
    <row r="18" spans="1:15" ht="20.100000000000001" customHeight="1" x14ac:dyDescent="0.3">
      <c r="A18" s="49" t="s">
        <v>35</v>
      </c>
      <c r="B18" s="50">
        <f>B17-B16</f>
        <v>130</v>
      </c>
      <c r="C18" s="50">
        <f t="shared" ref="C18:G18" si="1">C17-C16</f>
        <v>-20</v>
      </c>
      <c r="D18" s="50">
        <f t="shared" si="1"/>
        <v>10</v>
      </c>
      <c r="E18" s="50">
        <f t="shared" si="1"/>
        <v>-20</v>
      </c>
      <c r="F18" s="50">
        <f t="shared" si="1"/>
        <v>0</v>
      </c>
      <c r="G18" s="50">
        <f t="shared" si="1"/>
        <v>0</v>
      </c>
      <c r="H18" s="50">
        <f>SUM(B18:G18)</f>
        <v>100</v>
      </c>
      <c r="I18" s="10"/>
      <c r="J18" s="10"/>
      <c r="K18" s="10"/>
      <c r="L18" s="10"/>
      <c r="M18" s="10"/>
      <c r="N18" s="10"/>
      <c r="O18" s="46"/>
    </row>
    <row r="19" spans="1:15" ht="20.100000000000001" customHeight="1" x14ac:dyDescent="0.25"/>
    <row r="20" spans="1:15" ht="27" customHeight="1" x14ac:dyDescent="0.4">
      <c r="A20" s="79" t="s">
        <v>32</v>
      </c>
      <c r="B20" s="80"/>
      <c r="C20" s="36">
        <f>SUM(B16:G16)</f>
        <v>860</v>
      </c>
    </row>
    <row r="21" spans="1:15" ht="27" customHeight="1" x14ac:dyDescent="0.25"/>
    <row r="22" spans="1:15" ht="20.100000000000001" customHeight="1" x14ac:dyDescent="0.25"/>
    <row r="23" spans="1:15" ht="42.75" customHeight="1" x14ac:dyDescent="0.35">
      <c r="A23" s="40" t="s">
        <v>16</v>
      </c>
      <c r="B23" s="41" t="s">
        <v>17</v>
      </c>
      <c r="C23" s="42" t="s">
        <v>18</v>
      </c>
      <c r="D23" s="40" t="s">
        <v>19</v>
      </c>
      <c r="E23" s="43" t="s">
        <v>20</v>
      </c>
      <c r="F23" s="43" t="s">
        <v>21</v>
      </c>
      <c r="G23" s="40" t="s">
        <v>22</v>
      </c>
      <c r="H23" s="42" t="s">
        <v>23</v>
      </c>
      <c r="I23" s="42" t="s">
        <v>24</v>
      </c>
      <c r="J23" s="81" t="s">
        <v>31</v>
      </c>
      <c r="K23" s="88" t="s">
        <v>25</v>
      </c>
      <c r="L23" s="89"/>
    </row>
    <row r="24" spans="1:15" ht="20.100000000000001" customHeight="1" x14ac:dyDescent="0.3">
      <c r="A24" s="24" t="s">
        <v>26</v>
      </c>
      <c r="B24" s="25">
        <f>B16</f>
        <v>590</v>
      </c>
      <c r="C24" s="26">
        <v>11480.18</v>
      </c>
      <c r="D24" s="25">
        <v>11570</v>
      </c>
      <c r="E24" s="26">
        <f t="shared" ref="E24:E29" si="2">C24*B24</f>
        <v>6773306.2000000002</v>
      </c>
      <c r="F24" s="25">
        <f t="shared" ref="F24:F29" si="3">D24*B24</f>
        <v>6826300</v>
      </c>
      <c r="G24" s="27">
        <f t="shared" ref="G24:G29" si="4">F24-E24</f>
        <v>52993.799999999814</v>
      </c>
      <c r="H24" s="28">
        <v>11200.18</v>
      </c>
      <c r="I24" s="29">
        <f t="shared" ref="I24:I29" si="5">(D24-H24)*B24</f>
        <v>218193.79999999981</v>
      </c>
      <c r="J24" s="81"/>
      <c r="K24" s="82">
        <f>(G31/F31)*100</f>
        <v>0.68152125624923077</v>
      </c>
      <c r="L24" s="83"/>
    </row>
    <row r="25" spans="1:15" ht="20.100000000000001" customHeight="1" x14ac:dyDescent="0.3">
      <c r="A25" s="24" t="s">
        <v>12</v>
      </c>
      <c r="B25" s="25">
        <f>C16</f>
        <v>70</v>
      </c>
      <c r="C25" s="26">
        <v>8003.73</v>
      </c>
      <c r="D25" s="25">
        <v>8050</v>
      </c>
      <c r="E25" s="26">
        <f t="shared" si="2"/>
        <v>560261.1</v>
      </c>
      <c r="F25" s="25">
        <f t="shared" si="3"/>
        <v>563500</v>
      </c>
      <c r="G25" s="27">
        <f t="shared" si="4"/>
        <v>3238.9000000000233</v>
      </c>
      <c r="H25" s="28">
        <v>7808.52</v>
      </c>
      <c r="I25" s="29">
        <f t="shared" si="5"/>
        <v>16903.599999999969</v>
      </c>
      <c r="J25" s="81"/>
      <c r="K25" s="84"/>
      <c r="L25" s="85"/>
    </row>
    <row r="26" spans="1:15" ht="20.100000000000001" customHeight="1" x14ac:dyDescent="0.3">
      <c r="A26" s="24" t="s">
        <v>27</v>
      </c>
      <c r="B26" s="25">
        <f>D16</f>
        <v>40</v>
      </c>
      <c r="C26" s="26">
        <v>8975.73</v>
      </c>
      <c r="D26" s="25">
        <v>9021</v>
      </c>
      <c r="E26" s="26">
        <f t="shared" si="2"/>
        <v>359029.19999999995</v>
      </c>
      <c r="F26" s="25">
        <f t="shared" si="3"/>
        <v>360840</v>
      </c>
      <c r="G26" s="27">
        <f t="shared" si="4"/>
        <v>1810.8000000000466</v>
      </c>
      <c r="H26" s="28">
        <v>8756.81</v>
      </c>
      <c r="I26" s="29">
        <f t="shared" si="5"/>
        <v>10567.60000000002</v>
      </c>
      <c r="J26" s="81"/>
      <c r="K26" s="84"/>
      <c r="L26" s="85"/>
    </row>
    <row r="27" spans="1:15" ht="20.100000000000001" customHeight="1" x14ac:dyDescent="0.3">
      <c r="A27" s="24" t="s">
        <v>28</v>
      </c>
      <c r="B27" s="25">
        <f>E16</f>
        <v>120</v>
      </c>
      <c r="C27" s="26">
        <v>9477.8799999999992</v>
      </c>
      <c r="D27" s="25">
        <v>9527</v>
      </c>
      <c r="E27" s="26">
        <f t="shared" si="2"/>
        <v>1137345.5999999999</v>
      </c>
      <c r="F27" s="25">
        <f t="shared" si="3"/>
        <v>1143240</v>
      </c>
      <c r="G27" s="27">
        <f t="shared" si="4"/>
        <v>5894.4000000001397</v>
      </c>
      <c r="H27" s="28">
        <v>9246.7099999999991</v>
      </c>
      <c r="I27" s="29">
        <f t="shared" si="5"/>
        <v>33634.800000000105</v>
      </c>
      <c r="J27" s="81"/>
      <c r="K27" s="84"/>
      <c r="L27" s="85"/>
    </row>
    <row r="28" spans="1:15" ht="25.5" customHeight="1" x14ac:dyDescent="0.3">
      <c r="A28" s="24" t="s">
        <v>29</v>
      </c>
      <c r="B28" s="25">
        <f>F16</f>
        <v>20</v>
      </c>
      <c r="C28" s="26">
        <v>26823.52</v>
      </c>
      <c r="D28" s="25">
        <v>26865</v>
      </c>
      <c r="E28" s="26">
        <f t="shared" si="2"/>
        <v>536470.4</v>
      </c>
      <c r="F28" s="25">
        <f t="shared" si="3"/>
        <v>537300</v>
      </c>
      <c r="G28" s="27">
        <f t="shared" si="4"/>
        <v>829.59999999997672</v>
      </c>
      <c r="H28" s="28">
        <v>26169.29</v>
      </c>
      <c r="I28" s="29">
        <f t="shared" si="5"/>
        <v>13914.199999999983</v>
      </c>
      <c r="J28" s="81"/>
      <c r="K28" s="84"/>
      <c r="L28" s="85"/>
    </row>
    <row r="29" spans="1:15" ht="20.100000000000001" customHeight="1" x14ac:dyDescent="0.3">
      <c r="A29" s="24" t="s">
        <v>30</v>
      </c>
      <c r="B29" s="25">
        <f>G16</f>
        <v>20</v>
      </c>
      <c r="C29" s="26">
        <v>7870.76</v>
      </c>
      <c r="D29" s="25">
        <v>7900</v>
      </c>
      <c r="E29" s="26">
        <f t="shared" si="2"/>
        <v>157415.20000000001</v>
      </c>
      <c r="F29" s="25">
        <f t="shared" si="3"/>
        <v>158000</v>
      </c>
      <c r="G29" s="27">
        <f t="shared" si="4"/>
        <v>584.79999999998836</v>
      </c>
      <c r="H29" s="28">
        <v>7678.79</v>
      </c>
      <c r="I29" s="29">
        <f t="shared" si="5"/>
        <v>4424.2000000000007</v>
      </c>
      <c r="J29" s="81"/>
      <c r="K29" s="84"/>
      <c r="L29" s="85"/>
    </row>
    <row r="30" spans="1:15" ht="20.100000000000001" customHeight="1" x14ac:dyDescent="0.3">
      <c r="A30" s="24"/>
      <c r="B30" s="25"/>
      <c r="C30" s="26"/>
      <c r="D30" s="25"/>
      <c r="E30" s="26"/>
      <c r="F30" s="25"/>
      <c r="G30" s="27"/>
      <c r="H30" s="28"/>
      <c r="I30" s="29"/>
      <c r="J30" s="81"/>
      <c r="K30" s="84"/>
      <c r="L30" s="85"/>
    </row>
    <row r="31" spans="1:15" ht="21" x14ac:dyDescent="0.35">
      <c r="A31" s="38"/>
      <c r="B31" s="38">
        <f>SUM(B24:B30)</f>
        <v>860</v>
      </c>
      <c r="C31" s="39"/>
      <c r="D31" s="38"/>
      <c r="E31" s="39">
        <f>SUM(E24:E29)</f>
        <v>9523827.6999999993</v>
      </c>
      <c r="F31" s="38">
        <f>SUM(F24:F29)</f>
        <v>9589180</v>
      </c>
      <c r="G31" s="69">
        <f>SUM(G24:G29)</f>
        <v>65352.299999999988</v>
      </c>
      <c r="H31" s="70"/>
      <c r="I31" s="70">
        <f>SUM(I24:I29)</f>
        <v>297638.1999999999</v>
      </c>
      <c r="J31" s="37">
        <f>I31-G31</f>
        <v>232285.89999999991</v>
      </c>
      <c r="K31" s="86"/>
      <c r="L31" s="87"/>
    </row>
    <row r="32" spans="1:15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</sheetData>
  <mergeCells count="5">
    <mergeCell ref="A1:N2"/>
    <mergeCell ref="A20:B20"/>
    <mergeCell ref="J23:J30"/>
    <mergeCell ref="K24:L31"/>
    <mergeCell ref="K23:L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75B3-4EB9-47AE-BC30-7C4EDD4E731A}">
  <dimension ref="A1:R35"/>
  <sheetViews>
    <sheetView workbookViewId="0">
      <selection activeCell="A22" sqref="A22"/>
    </sheetView>
  </sheetViews>
  <sheetFormatPr defaultRowHeight="15" x14ac:dyDescent="0.25"/>
  <cols>
    <col min="1" max="1" width="27.42578125" customWidth="1"/>
    <col min="2" max="2" width="16.140625" customWidth="1"/>
    <col min="3" max="3" width="17" customWidth="1"/>
    <col min="4" max="4" width="14.42578125" customWidth="1"/>
    <col min="5" max="5" width="20.7109375" customWidth="1"/>
    <col min="6" max="6" width="15.85546875" customWidth="1"/>
    <col min="7" max="7" width="17.28515625" customWidth="1"/>
    <col min="8" max="8" width="18.7109375" customWidth="1"/>
    <col min="9" max="9" width="18.5703125" customWidth="1"/>
    <col min="10" max="10" width="17" customWidth="1"/>
    <col min="11" max="11" width="12" customWidth="1"/>
    <col min="12" max="12" width="10.28515625" customWidth="1"/>
    <col min="13" max="13" width="11" customWidth="1"/>
    <col min="14" max="14" width="11.7109375" customWidth="1"/>
    <col min="17" max="17" width="9.85546875" customWidth="1"/>
    <col min="18" max="18" width="10.5703125" customWidth="1"/>
  </cols>
  <sheetData>
    <row r="1" spans="1:18" ht="15" customHeight="1" x14ac:dyDescent="0.25">
      <c r="A1" s="90" t="s">
        <v>33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18" ht="15.75" customHeight="1" x14ac:dyDescent="0.2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</row>
    <row r="3" spans="1:18" ht="60.75" customHeight="1" thickBot="1" x14ac:dyDescent="0.45">
      <c r="A3" s="51" t="s">
        <v>14</v>
      </c>
      <c r="B3" s="2" t="s">
        <v>13</v>
      </c>
      <c r="C3" s="3" t="s">
        <v>12</v>
      </c>
      <c r="D3" s="4" t="s">
        <v>11</v>
      </c>
      <c r="E3" s="3" t="s">
        <v>10</v>
      </c>
      <c r="F3" s="4" t="s">
        <v>9</v>
      </c>
      <c r="G3" s="2" t="s">
        <v>8</v>
      </c>
      <c r="H3" s="5" t="s">
        <v>7</v>
      </c>
      <c r="I3" s="5" t="s">
        <v>6</v>
      </c>
      <c r="J3" s="5" t="s">
        <v>5</v>
      </c>
      <c r="K3" s="5" t="s">
        <v>4</v>
      </c>
      <c r="L3" s="5" t="s">
        <v>3</v>
      </c>
      <c r="M3" s="5" t="s">
        <v>2</v>
      </c>
      <c r="N3" s="6" t="s">
        <v>1</v>
      </c>
      <c r="O3" s="6" t="s">
        <v>36</v>
      </c>
      <c r="P3" s="6" t="s">
        <v>37</v>
      </c>
      <c r="Q3" s="6" t="s">
        <v>38</v>
      </c>
      <c r="R3" s="6" t="s">
        <v>39</v>
      </c>
    </row>
    <row r="4" spans="1:18" ht="20.100000000000001" customHeight="1" x14ac:dyDescent="0.3">
      <c r="A4" s="7">
        <v>45779</v>
      </c>
      <c r="B4" s="13">
        <v>100</v>
      </c>
      <c r="C4" s="13">
        <v>20</v>
      </c>
      <c r="D4" s="13">
        <v>20</v>
      </c>
      <c r="E4" s="13">
        <v>20</v>
      </c>
      <c r="F4" s="13"/>
      <c r="G4" s="13">
        <v>10</v>
      </c>
      <c r="H4" s="13">
        <v>2</v>
      </c>
      <c r="I4" s="13"/>
      <c r="J4" s="13"/>
      <c r="K4" s="14"/>
      <c r="L4" s="14"/>
      <c r="M4" s="14"/>
      <c r="N4" s="14"/>
      <c r="O4" s="14">
        <v>2</v>
      </c>
      <c r="P4" s="14">
        <v>2</v>
      </c>
      <c r="Q4" s="14"/>
      <c r="R4" s="14"/>
    </row>
    <row r="5" spans="1:18" ht="20.100000000000001" customHeight="1" x14ac:dyDescent="0.3">
      <c r="A5" s="8">
        <v>45782</v>
      </c>
      <c r="B5" s="15">
        <v>70</v>
      </c>
      <c r="C5" s="15">
        <v>10</v>
      </c>
      <c r="D5" s="15"/>
      <c r="E5" s="15"/>
      <c r="F5" s="15"/>
      <c r="G5" s="15"/>
      <c r="H5" s="15"/>
      <c r="I5" s="15"/>
      <c r="J5" s="15"/>
      <c r="K5" s="16"/>
      <c r="L5" s="16"/>
      <c r="M5" s="16"/>
      <c r="N5" s="16"/>
      <c r="O5" s="16"/>
      <c r="P5" s="16"/>
      <c r="Q5" s="16"/>
      <c r="R5" s="16"/>
    </row>
    <row r="6" spans="1:18" ht="20.100000000000001" customHeight="1" x14ac:dyDescent="0.3">
      <c r="A6" s="8">
        <v>45785</v>
      </c>
      <c r="B6" s="15">
        <v>50</v>
      </c>
      <c r="C6" s="15">
        <v>10</v>
      </c>
      <c r="D6" s="15">
        <v>10</v>
      </c>
      <c r="E6" s="15">
        <v>10</v>
      </c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</row>
    <row r="7" spans="1:18" ht="20.100000000000001" customHeight="1" x14ac:dyDescent="0.3">
      <c r="A7" s="8">
        <v>45789</v>
      </c>
      <c r="B7" s="15">
        <v>120</v>
      </c>
      <c r="C7" s="15">
        <v>10</v>
      </c>
      <c r="D7" s="15">
        <v>10</v>
      </c>
      <c r="E7" s="15">
        <v>30</v>
      </c>
      <c r="F7" s="15"/>
      <c r="G7" s="15"/>
      <c r="H7" s="15"/>
      <c r="I7" s="15"/>
      <c r="J7" s="15"/>
      <c r="K7" s="16"/>
      <c r="L7" s="16"/>
      <c r="M7" s="16"/>
      <c r="N7" s="16"/>
      <c r="O7" s="16"/>
      <c r="P7" s="16"/>
      <c r="Q7" s="16"/>
      <c r="R7" s="16"/>
    </row>
    <row r="8" spans="1:18" ht="20.100000000000001" customHeight="1" x14ac:dyDescent="0.3">
      <c r="A8" s="8">
        <v>45792</v>
      </c>
      <c r="B8" s="15">
        <v>100</v>
      </c>
      <c r="C8" s="15">
        <v>10</v>
      </c>
      <c r="D8" s="15">
        <v>10</v>
      </c>
      <c r="E8" s="15">
        <v>10</v>
      </c>
      <c r="F8" s="15">
        <v>10</v>
      </c>
      <c r="G8" s="17"/>
      <c r="H8" s="17"/>
      <c r="I8" s="15"/>
      <c r="J8" s="15"/>
      <c r="K8" s="16"/>
      <c r="L8" s="16"/>
      <c r="M8" s="16"/>
      <c r="N8" s="16"/>
      <c r="O8" s="16"/>
      <c r="P8" s="16"/>
      <c r="Q8" s="16"/>
      <c r="R8" s="16"/>
    </row>
    <row r="9" spans="1:18" ht="20.100000000000001" customHeight="1" x14ac:dyDescent="0.3">
      <c r="A9" s="8">
        <v>45796</v>
      </c>
      <c r="B9" s="15">
        <v>70</v>
      </c>
      <c r="C9" s="15">
        <v>10</v>
      </c>
      <c r="D9" s="15">
        <v>10</v>
      </c>
      <c r="E9" s="15">
        <v>10</v>
      </c>
      <c r="F9" s="15"/>
      <c r="G9" s="15">
        <v>10</v>
      </c>
      <c r="H9" s="13"/>
      <c r="I9" s="15"/>
      <c r="J9" s="15">
        <v>1</v>
      </c>
      <c r="K9" s="16">
        <v>1</v>
      </c>
      <c r="L9" s="16"/>
      <c r="M9" s="16"/>
      <c r="N9" s="16">
        <v>1</v>
      </c>
      <c r="O9" s="16">
        <v>1</v>
      </c>
      <c r="P9" s="16">
        <v>1</v>
      </c>
      <c r="Q9" s="16">
        <v>1</v>
      </c>
      <c r="R9" s="16">
        <v>1</v>
      </c>
    </row>
    <row r="10" spans="1:18" ht="20.100000000000001" customHeight="1" x14ac:dyDescent="0.3">
      <c r="A10" s="8">
        <v>45799</v>
      </c>
      <c r="B10" s="15">
        <v>80</v>
      </c>
      <c r="C10" s="15">
        <v>20</v>
      </c>
      <c r="D10" s="15"/>
      <c r="E10" s="15">
        <v>20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</row>
    <row r="11" spans="1:18" ht="20.100000000000001" customHeight="1" x14ac:dyDescent="0.3">
      <c r="A11" s="8">
        <v>45803</v>
      </c>
      <c r="B11" s="15">
        <v>120</v>
      </c>
      <c r="C11" s="15">
        <v>10</v>
      </c>
      <c r="D11" s="15">
        <v>20</v>
      </c>
      <c r="E11" s="15">
        <v>20</v>
      </c>
      <c r="F11" s="15">
        <v>10</v>
      </c>
      <c r="G11" s="15"/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</row>
    <row r="12" spans="1:18" ht="20.100000000000001" customHeight="1" x14ac:dyDescent="0.3">
      <c r="A12" s="8">
        <v>45806</v>
      </c>
      <c r="B12" s="15">
        <v>130</v>
      </c>
      <c r="C12" s="15">
        <v>30</v>
      </c>
      <c r="D12" s="15">
        <v>20</v>
      </c>
      <c r="E12" s="15"/>
      <c r="F12" s="15"/>
      <c r="G12" s="15">
        <v>10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</row>
    <row r="13" spans="1:18" ht="20.100000000000001" customHeight="1" x14ac:dyDescent="0.3">
      <c r="A13" s="8"/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</row>
    <row r="14" spans="1:18" ht="20.100000000000001" customHeight="1" x14ac:dyDescent="0.3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</row>
    <row r="15" spans="1:18" ht="20.100000000000001" customHeight="1" x14ac:dyDescent="0.3">
      <c r="A15" s="8"/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16"/>
      <c r="N15" s="16"/>
      <c r="O15" s="16"/>
      <c r="P15" s="16"/>
      <c r="Q15" s="16"/>
      <c r="R15" s="16"/>
    </row>
    <row r="16" spans="1:18" ht="20.100000000000001" customHeight="1" x14ac:dyDescent="0.3">
      <c r="A16" s="54" t="s">
        <v>0</v>
      </c>
      <c r="B16" s="10">
        <f t="shared" ref="B16:R16" si="0">SUM(B4:B15)</f>
        <v>840</v>
      </c>
      <c r="C16" s="10">
        <f t="shared" si="0"/>
        <v>130</v>
      </c>
      <c r="D16" s="10">
        <f t="shared" si="0"/>
        <v>100</v>
      </c>
      <c r="E16" s="10">
        <f t="shared" si="0"/>
        <v>120</v>
      </c>
      <c r="F16" s="10">
        <f t="shared" si="0"/>
        <v>20</v>
      </c>
      <c r="G16" s="10">
        <f t="shared" si="0"/>
        <v>30</v>
      </c>
      <c r="H16" s="10">
        <f t="shared" si="0"/>
        <v>2</v>
      </c>
      <c r="I16" s="10">
        <f t="shared" si="0"/>
        <v>0</v>
      </c>
      <c r="J16" s="11">
        <f t="shared" si="0"/>
        <v>1</v>
      </c>
      <c r="K16" s="10">
        <f t="shared" si="0"/>
        <v>1</v>
      </c>
      <c r="L16" s="10">
        <f t="shared" si="0"/>
        <v>0</v>
      </c>
      <c r="M16" s="10">
        <f t="shared" si="0"/>
        <v>0</v>
      </c>
      <c r="N16" s="10">
        <f t="shared" si="0"/>
        <v>1</v>
      </c>
      <c r="O16" s="10">
        <f t="shared" si="0"/>
        <v>3</v>
      </c>
      <c r="P16" s="10">
        <f t="shared" si="0"/>
        <v>3</v>
      </c>
      <c r="Q16" s="10">
        <f t="shared" si="0"/>
        <v>1</v>
      </c>
      <c r="R16" s="10">
        <f t="shared" si="0"/>
        <v>1</v>
      </c>
    </row>
    <row r="17" spans="1:18" ht="20.100000000000001" customHeight="1" x14ac:dyDescent="0.3">
      <c r="A17" s="55" t="s">
        <v>40</v>
      </c>
      <c r="B17" s="48"/>
      <c r="C17" s="48"/>
      <c r="D17" s="48"/>
      <c r="E17" s="48"/>
      <c r="F17" s="48"/>
      <c r="G17" s="48"/>
      <c r="H17" s="48">
        <f>SUM(B17:G17)</f>
        <v>0</v>
      </c>
      <c r="I17" s="92" t="s">
        <v>47</v>
      </c>
      <c r="J17" s="93"/>
      <c r="K17" s="52">
        <f>SUM(H16:R16)</f>
        <v>13</v>
      </c>
      <c r="L17" s="10"/>
      <c r="M17" s="10"/>
      <c r="N17" s="10"/>
      <c r="O17" s="10"/>
      <c r="P17" s="10"/>
      <c r="Q17" s="10"/>
      <c r="R17" s="10"/>
    </row>
    <row r="18" spans="1:18" ht="20.100000000000001" customHeight="1" x14ac:dyDescent="0.3">
      <c r="A18" s="56" t="s">
        <v>35</v>
      </c>
      <c r="B18" s="50">
        <f>B17-B16</f>
        <v>-840</v>
      </c>
      <c r="C18" s="50">
        <f t="shared" ref="C18:G18" si="1">C17-C16</f>
        <v>-130</v>
      </c>
      <c r="D18" s="50">
        <f t="shared" si="1"/>
        <v>-100</v>
      </c>
      <c r="E18" s="50">
        <f t="shared" si="1"/>
        <v>-120</v>
      </c>
      <c r="F18" s="50">
        <f t="shared" si="1"/>
        <v>-20</v>
      </c>
      <c r="G18" s="50">
        <f t="shared" si="1"/>
        <v>-30</v>
      </c>
      <c r="H18" s="50">
        <f>SUM(B18:G18)</f>
        <v>-1240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20.100000000000001" customHeight="1" x14ac:dyDescent="0.25"/>
    <row r="20" spans="1:18" ht="27" customHeight="1" x14ac:dyDescent="0.4">
      <c r="A20" s="79" t="s">
        <v>32</v>
      </c>
      <c r="B20" s="80"/>
      <c r="C20" s="36">
        <f>SUM(B16:G16)</f>
        <v>1240</v>
      </c>
    </row>
    <row r="21" spans="1:18" ht="27" customHeight="1" x14ac:dyDescent="0.25"/>
    <row r="22" spans="1:18" ht="20.100000000000001" customHeight="1" x14ac:dyDescent="0.25"/>
    <row r="23" spans="1:18" ht="42.75" customHeight="1" x14ac:dyDescent="0.35">
      <c r="A23" s="40" t="s">
        <v>16</v>
      </c>
      <c r="B23" s="41" t="s">
        <v>17</v>
      </c>
      <c r="C23" s="42" t="s">
        <v>18</v>
      </c>
      <c r="D23" s="40" t="s">
        <v>19</v>
      </c>
      <c r="E23" s="43" t="s">
        <v>20</v>
      </c>
      <c r="F23" s="43" t="s">
        <v>21</v>
      </c>
      <c r="G23" s="40" t="s">
        <v>22</v>
      </c>
      <c r="H23" s="42" t="s">
        <v>23</v>
      </c>
      <c r="I23" s="42" t="s">
        <v>24</v>
      </c>
      <c r="J23" s="81" t="s">
        <v>31</v>
      </c>
      <c r="K23" s="88" t="s">
        <v>25</v>
      </c>
      <c r="L23" s="89"/>
    </row>
    <row r="24" spans="1:18" ht="20.100000000000001" customHeight="1" x14ac:dyDescent="0.3">
      <c r="A24" s="24" t="s">
        <v>26</v>
      </c>
      <c r="B24" s="25">
        <f>B16</f>
        <v>840</v>
      </c>
      <c r="C24" s="26">
        <v>11480.18</v>
      </c>
      <c r="D24" s="25">
        <v>11570</v>
      </c>
      <c r="E24" s="26">
        <f t="shared" ref="E24:E32" si="2">C24*B24</f>
        <v>9643351.2000000011</v>
      </c>
      <c r="F24" s="25">
        <f t="shared" ref="F24:F29" si="3">D24*B24</f>
        <v>9718800</v>
      </c>
      <c r="G24" s="27">
        <f t="shared" ref="G24:G32" si="4">F24-E24</f>
        <v>75448.799999998882</v>
      </c>
      <c r="H24" s="28">
        <v>11200.18</v>
      </c>
      <c r="I24" s="29">
        <f>(D24-H24)*B24</f>
        <v>310648.79999999976</v>
      </c>
      <c r="J24" s="81"/>
      <c r="K24" s="82">
        <f>(G34/F34)*100</f>
        <v>0.71772558176926549</v>
      </c>
      <c r="L24" s="83"/>
    </row>
    <row r="25" spans="1:18" ht="20.100000000000001" customHeight="1" x14ac:dyDescent="0.3">
      <c r="A25" s="24" t="s">
        <v>12</v>
      </c>
      <c r="B25" s="25">
        <f>C16</f>
        <v>130</v>
      </c>
      <c r="C25" s="26">
        <v>8003.73</v>
      </c>
      <c r="D25" s="25">
        <v>8050</v>
      </c>
      <c r="E25" s="26">
        <f t="shared" si="2"/>
        <v>1040484.8999999999</v>
      </c>
      <c r="F25" s="25">
        <f t="shared" si="3"/>
        <v>1046500</v>
      </c>
      <c r="G25" s="27">
        <f t="shared" si="4"/>
        <v>6015.1000000000931</v>
      </c>
      <c r="H25" s="28">
        <v>7808.52</v>
      </c>
      <c r="I25" s="29">
        <f t="shared" ref="I25:I32" si="5">(D25-H25)*B25</f>
        <v>31392.399999999943</v>
      </c>
      <c r="J25" s="81"/>
      <c r="K25" s="84"/>
      <c r="L25" s="85"/>
    </row>
    <row r="26" spans="1:18" ht="20.100000000000001" customHeight="1" x14ac:dyDescent="0.3">
      <c r="A26" s="24" t="s">
        <v>27</v>
      </c>
      <c r="B26" s="25">
        <f>D16</f>
        <v>100</v>
      </c>
      <c r="C26" s="26">
        <v>8975.73</v>
      </c>
      <c r="D26" s="25">
        <v>9021</v>
      </c>
      <c r="E26" s="26">
        <f t="shared" si="2"/>
        <v>897573</v>
      </c>
      <c r="F26" s="25">
        <f t="shared" si="3"/>
        <v>902100</v>
      </c>
      <c r="G26" s="27">
        <f t="shared" si="4"/>
        <v>4527</v>
      </c>
      <c r="H26" s="28">
        <v>8756.81</v>
      </c>
      <c r="I26" s="29">
        <f t="shared" si="5"/>
        <v>26419.000000000051</v>
      </c>
      <c r="J26" s="81"/>
      <c r="K26" s="84"/>
      <c r="L26" s="85"/>
    </row>
    <row r="27" spans="1:18" ht="20.100000000000001" customHeight="1" x14ac:dyDescent="0.3">
      <c r="A27" s="24" t="s">
        <v>28</v>
      </c>
      <c r="B27" s="25">
        <f>E16</f>
        <v>120</v>
      </c>
      <c r="C27" s="26">
        <v>9477.8799999999992</v>
      </c>
      <c r="D27" s="25">
        <v>9527</v>
      </c>
      <c r="E27" s="26">
        <f t="shared" si="2"/>
        <v>1137345.5999999999</v>
      </c>
      <c r="F27" s="25">
        <f t="shared" si="3"/>
        <v>1143240</v>
      </c>
      <c r="G27" s="27">
        <f t="shared" si="4"/>
        <v>5894.4000000001397</v>
      </c>
      <c r="H27" s="28">
        <v>9246.7099999999991</v>
      </c>
      <c r="I27" s="29">
        <f t="shared" si="5"/>
        <v>33634.800000000105</v>
      </c>
      <c r="J27" s="81"/>
      <c r="K27" s="84"/>
      <c r="L27" s="85"/>
    </row>
    <row r="28" spans="1:18" ht="21" customHeight="1" x14ac:dyDescent="0.3">
      <c r="A28" s="24" t="s">
        <v>29</v>
      </c>
      <c r="B28" s="25">
        <f>F16</f>
        <v>20</v>
      </c>
      <c r="C28" s="26">
        <v>26823.52</v>
      </c>
      <c r="D28" s="25">
        <v>26865</v>
      </c>
      <c r="E28" s="26">
        <f t="shared" si="2"/>
        <v>536470.4</v>
      </c>
      <c r="F28" s="25">
        <f t="shared" si="3"/>
        <v>537300</v>
      </c>
      <c r="G28" s="27">
        <f t="shared" si="4"/>
        <v>829.59999999997672</v>
      </c>
      <c r="H28" s="28">
        <v>26169.29</v>
      </c>
      <c r="I28" s="29">
        <f t="shared" si="5"/>
        <v>13914.199999999983</v>
      </c>
      <c r="J28" s="81"/>
      <c r="K28" s="84"/>
      <c r="L28" s="85"/>
    </row>
    <row r="29" spans="1:18" ht="20.100000000000001" customHeight="1" x14ac:dyDescent="0.3">
      <c r="A29" s="24" t="s">
        <v>30</v>
      </c>
      <c r="B29" s="25">
        <f>G16</f>
        <v>30</v>
      </c>
      <c r="C29" s="26">
        <v>7870.76</v>
      </c>
      <c r="D29" s="25">
        <v>7900</v>
      </c>
      <c r="E29" s="26">
        <f t="shared" si="2"/>
        <v>236122.80000000002</v>
      </c>
      <c r="F29" s="25">
        <f t="shared" si="3"/>
        <v>237000</v>
      </c>
      <c r="G29" s="27">
        <f t="shared" si="4"/>
        <v>877.19999999998254</v>
      </c>
      <c r="H29" s="28">
        <v>7678.79</v>
      </c>
      <c r="I29" s="29">
        <f t="shared" si="5"/>
        <v>6636.3000000000011</v>
      </c>
      <c r="J29" s="81"/>
      <c r="K29" s="84"/>
      <c r="L29" s="85"/>
    </row>
    <row r="30" spans="1:18" ht="20.100000000000001" customHeight="1" x14ac:dyDescent="0.3">
      <c r="A30" s="24" t="s">
        <v>41</v>
      </c>
      <c r="B30" s="25">
        <f>H16+K16+M16+O16+Q16</f>
        <v>7</v>
      </c>
      <c r="C30" s="26">
        <v>6561.1890000000003</v>
      </c>
      <c r="D30" s="53" t="s">
        <v>44</v>
      </c>
      <c r="E30" s="26">
        <f t="shared" si="2"/>
        <v>45928.323000000004</v>
      </c>
      <c r="F30" s="25">
        <f>D30*B30</f>
        <v>47999</v>
      </c>
      <c r="G30" s="27">
        <f t="shared" si="4"/>
        <v>2070.676999999996</v>
      </c>
      <c r="H30" s="28">
        <v>6401.16</v>
      </c>
      <c r="I30" s="29">
        <f t="shared" si="5"/>
        <v>3190.880000000001</v>
      </c>
      <c r="J30" s="81"/>
      <c r="K30" s="84"/>
      <c r="L30" s="85"/>
    </row>
    <row r="31" spans="1:18" ht="20.100000000000001" customHeight="1" x14ac:dyDescent="0.3">
      <c r="A31" s="24" t="s">
        <v>42</v>
      </c>
      <c r="B31" s="25">
        <f>I16+L16+N16+P16+R16</f>
        <v>5</v>
      </c>
      <c r="C31" s="26">
        <v>7933.6537499999995</v>
      </c>
      <c r="D31" s="53" t="s">
        <v>45</v>
      </c>
      <c r="E31" s="26">
        <f t="shared" si="2"/>
        <v>39668.268749999996</v>
      </c>
      <c r="F31" s="25">
        <f t="shared" ref="F31:F32" si="6">D31*B31</f>
        <v>41455</v>
      </c>
      <c r="G31" s="27">
        <f t="shared" si="4"/>
        <v>1786.7312500000044</v>
      </c>
      <c r="H31" s="28">
        <v>7740.15</v>
      </c>
      <c r="I31" s="29">
        <f t="shared" si="5"/>
        <v>2754.2500000000018</v>
      </c>
      <c r="J31" s="81"/>
      <c r="K31" s="84"/>
      <c r="L31" s="85"/>
    </row>
    <row r="32" spans="1:18" ht="20.100000000000001" customHeight="1" x14ac:dyDescent="0.3">
      <c r="A32" s="24" t="s">
        <v>43</v>
      </c>
      <c r="B32" s="25">
        <f>J16</f>
        <v>1</v>
      </c>
      <c r="C32" s="26">
        <v>8803.4175000000014</v>
      </c>
      <c r="D32" s="53" t="s">
        <v>46</v>
      </c>
      <c r="E32" s="26">
        <f t="shared" si="2"/>
        <v>8803.4175000000014</v>
      </c>
      <c r="F32" s="25">
        <f t="shared" si="6"/>
        <v>9201</v>
      </c>
      <c r="G32" s="27">
        <f t="shared" si="4"/>
        <v>397.58249999999862</v>
      </c>
      <c r="H32" s="28">
        <v>8588.7000000000007</v>
      </c>
      <c r="I32" s="29">
        <f t="shared" si="5"/>
        <v>612.29999999999927</v>
      </c>
      <c r="J32" s="81"/>
      <c r="K32" s="84"/>
      <c r="L32" s="85"/>
    </row>
    <row r="33" spans="1:12" ht="20.100000000000001" customHeight="1" x14ac:dyDescent="0.3">
      <c r="A33" s="24"/>
      <c r="B33" s="25"/>
      <c r="C33" s="26"/>
      <c r="D33" s="25"/>
      <c r="E33" s="26"/>
      <c r="F33" s="25"/>
      <c r="G33" s="27"/>
      <c r="H33" s="28"/>
      <c r="I33" s="29"/>
      <c r="J33" s="81"/>
      <c r="K33" s="84"/>
      <c r="L33" s="85"/>
    </row>
    <row r="34" spans="1:12" ht="21" x14ac:dyDescent="0.35">
      <c r="A34" s="38"/>
      <c r="B34" s="38">
        <f>SUM(B24:B33)</f>
        <v>1253</v>
      </c>
      <c r="C34" s="39"/>
      <c r="D34" s="38"/>
      <c r="E34" s="39">
        <f>SUM(E24:E29)</f>
        <v>13491347.900000002</v>
      </c>
      <c r="F34" s="38">
        <f>SUM(F24:F30)</f>
        <v>13632939</v>
      </c>
      <c r="G34" s="67">
        <f>SUM(G24:G32)</f>
        <v>97847.090749999086</v>
      </c>
      <c r="H34" s="68"/>
      <c r="I34" s="68">
        <f>SUM(I24:I32)</f>
        <v>429202.92999999982</v>
      </c>
      <c r="J34" s="37">
        <f>I34-G34</f>
        <v>331355.83925000072</v>
      </c>
      <c r="K34" s="86"/>
      <c r="L34" s="87"/>
    </row>
    <row r="35" spans="1:12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</row>
  </sheetData>
  <mergeCells count="6">
    <mergeCell ref="A20:B20"/>
    <mergeCell ref="J23:J33"/>
    <mergeCell ref="K23:L23"/>
    <mergeCell ref="K24:L34"/>
    <mergeCell ref="A1:R2"/>
    <mergeCell ref="I17:J17"/>
  </mergeCells>
  <pageMargins left="0.7" right="0.7" top="0.75" bottom="0.75" header="0.3" footer="0.3"/>
  <ignoredErrors>
    <ignoredError sqref="D30:D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B2B1-B391-314B-873C-E006B7BAD3E3}">
  <dimension ref="A1:R35"/>
  <sheetViews>
    <sheetView topLeftCell="A7" workbookViewId="0">
      <selection activeCell="P5" sqref="P5"/>
    </sheetView>
  </sheetViews>
  <sheetFormatPr defaultRowHeight="15" x14ac:dyDescent="0.25"/>
  <cols>
    <col min="1" max="1" width="27.42578125" customWidth="1"/>
    <col min="2" max="2" width="16.140625" customWidth="1"/>
    <col min="3" max="3" width="17" customWidth="1"/>
    <col min="4" max="4" width="14.42578125" customWidth="1"/>
    <col min="5" max="5" width="20.7109375" customWidth="1"/>
    <col min="6" max="6" width="15.85546875" customWidth="1"/>
    <col min="7" max="7" width="17.28515625" customWidth="1"/>
    <col min="8" max="8" width="18.7109375" customWidth="1"/>
    <col min="9" max="9" width="18.5703125" customWidth="1"/>
    <col min="10" max="10" width="17" customWidth="1"/>
    <col min="11" max="11" width="12" customWidth="1"/>
    <col min="12" max="12" width="10.28515625" customWidth="1"/>
    <col min="13" max="13" width="11" customWidth="1"/>
    <col min="14" max="14" width="11.7109375" customWidth="1"/>
    <col min="17" max="17" width="9.85546875" customWidth="1"/>
    <col min="18" max="18" width="10.5703125" customWidth="1"/>
  </cols>
  <sheetData>
    <row r="1" spans="1:18" ht="15" customHeight="1" x14ac:dyDescent="0.25">
      <c r="A1" s="90" t="s">
        <v>33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18" ht="15.75" customHeight="1" x14ac:dyDescent="0.2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</row>
    <row r="3" spans="1:18" ht="60.75" customHeight="1" thickBot="1" x14ac:dyDescent="0.45">
      <c r="A3" s="51" t="s">
        <v>14</v>
      </c>
      <c r="B3" s="2" t="s">
        <v>13</v>
      </c>
      <c r="C3" s="3" t="s">
        <v>12</v>
      </c>
      <c r="D3" s="4" t="s">
        <v>11</v>
      </c>
      <c r="E3" s="3" t="s">
        <v>10</v>
      </c>
      <c r="F3" s="4" t="s">
        <v>9</v>
      </c>
      <c r="G3" s="2" t="s">
        <v>8</v>
      </c>
      <c r="H3" s="5" t="s">
        <v>7</v>
      </c>
      <c r="I3" s="5" t="s">
        <v>6</v>
      </c>
      <c r="J3" s="5" t="s">
        <v>5</v>
      </c>
      <c r="K3" s="5" t="s">
        <v>4</v>
      </c>
      <c r="L3" s="5" t="s">
        <v>3</v>
      </c>
      <c r="M3" s="5" t="s">
        <v>2</v>
      </c>
      <c r="N3" s="6" t="s">
        <v>1</v>
      </c>
      <c r="O3" s="6" t="s">
        <v>36</v>
      </c>
      <c r="P3" s="6" t="s">
        <v>37</v>
      </c>
      <c r="Q3" s="6" t="s">
        <v>38</v>
      </c>
      <c r="R3" s="6" t="s">
        <v>39</v>
      </c>
    </row>
    <row r="4" spans="1:18" ht="20.100000000000001" customHeight="1" x14ac:dyDescent="0.3">
      <c r="A4" s="96">
        <v>45810</v>
      </c>
      <c r="B4" s="13">
        <v>50</v>
      </c>
      <c r="C4" s="13">
        <v>10</v>
      </c>
      <c r="D4" s="13"/>
      <c r="E4" s="13">
        <v>20</v>
      </c>
      <c r="F4" s="13"/>
      <c r="G4" s="13"/>
      <c r="H4" s="13"/>
      <c r="I4" s="13"/>
      <c r="J4" s="13"/>
      <c r="K4" s="14"/>
      <c r="L4" s="14"/>
      <c r="M4" s="14"/>
      <c r="N4" s="14"/>
      <c r="O4" s="14">
        <v>1</v>
      </c>
      <c r="P4" s="14">
        <v>1</v>
      </c>
      <c r="Q4" s="14"/>
      <c r="R4" s="14"/>
    </row>
    <row r="5" spans="1:18" ht="20.100000000000001" customHeight="1" x14ac:dyDescent="0.3">
      <c r="A5" s="96">
        <v>45813</v>
      </c>
      <c r="B5" s="13">
        <v>40</v>
      </c>
      <c r="C5" s="15">
        <v>20</v>
      </c>
      <c r="D5" s="15">
        <v>20</v>
      </c>
      <c r="E5" s="15">
        <v>10</v>
      </c>
      <c r="F5" s="15"/>
      <c r="G5" s="15"/>
      <c r="H5" s="15"/>
      <c r="I5" s="15"/>
      <c r="J5" s="15"/>
      <c r="K5" s="16"/>
      <c r="L5" s="16"/>
      <c r="M5" s="16"/>
      <c r="N5" s="16"/>
      <c r="O5" s="16"/>
      <c r="P5" s="16"/>
      <c r="Q5" s="16"/>
      <c r="R5" s="16"/>
    </row>
    <row r="6" spans="1:18" ht="20.100000000000001" customHeight="1" x14ac:dyDescent="0.3">
      <c r="A6" s="96">
        <v>45820</v>
      </c>
      <c r="B6" s="13">
        <v>120</v>
      </c>
      <c r="C6" s="15">
        <v>20</v>
      </c>
      <c r="D6" s="15">
        <v>10</v>
      </c>
      <c r="E6" s="15">
        <v>20</v>
      </c>
      <c r="F6" s="15">
        <v>10</v>
      </c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</row>
    <row r="7" spans="1:18" ht="20.100000000000001" customHeight="1" x14ac:dyDescent="0.3">
      <c r="A7" s="96"/>
      <c r="B7" s="13"/>
      <c r="C7" s="15"/>
      <c r="D7" s="15"/>
      <c r="E7" s="15"/>
      <c r="F7" s="15"/>
      <c r="G7" s="15"/>
      <c r="H7" s="15"/>
      <c r="I7" s="15"/>
      <c r="J7" s="15"/>
      <c r="K7" s="16"/>
      <c r="L7" s="16"/>
      <c r="M7" s="16"/>
      <c r="N7" s="16"/>
      <c r="O7" s="16"/>
      <c r="P7" s="16"/>
      <c r="Q7" s="16"/>
      <c r="R7" s="16"/>
    </row>
    <row r="8" spans="1:18" ht="20.100000000000001" customHeight="1" x14ac:dyDescent="0.3">
      <c r="A8" s="96"/>
      <c r="B8" s="13"/>
      <c r="C8" s="15"/>
      <c r="D8" s="15"/>
      <c r="E8" s="15"/>
      <c r="F8" s="15"/>
      <c r="G8" s="17"/>
      <c r="H8" s="17"/>
      <c r="I8" s="15"/>
      <c r="J8" s="15"/>
      <c r="K8" s="16"/>
      <c r="L8" s="16"/>
      <c r="M8" s="16"/>
      <c r="N8" s="16"/>
      <c r="O8" s="16"/>
      <c r="P8" s="16"/>
      <c r="Q8" s="16"/>
      <c r="R8" s="16"/>
    </row>
    <row r="9" spans="1:18" ht="20.100000000000001" customHeight="1" x14ac:dyDescent="0.3">
      <c r="A9" s="96"/>
      <c r="B9" s="13"/>
      <c r="C9" s="15"/>
      <c r="D9" s="15"/>
      <c r="E9" s="15"/>
      <c r="F9" s="15"/>
      <c r="G9" s="15"/>
      <c r="H9" s="13"/>
      <c r="I9" s="15"/>
      <c r="J9" s="15"/>
      <c r="K9" s="16"/>
      <c r="L9" s="16"/>
      <c r="M9" s="16"/>
      <c r="N9" s="16"/>
      <c r="O9" s="16"/>
      <c r="P9" s="16"/>
      <c r="Q9" s="16"/>
      <c r="R9" s="16"/>
    </row>
    <row r="10" spans="1:18" ht="20.100000000000001" customHeight="1" x14ac:dyDescent="0.3">
      <c r="A10" s="96"/>
      <c r="B10" s="13"/>
      <c r="C10" s="15"/>
      <c r="D10" s="15"/>
      <c r="E10" s="15"/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</row>
    <row r="11" spans="1:18" ht="20.100000000000001" customHeight="1" x14ac:dyDescent="0.3">
      <c r="A11" s="96"/>
      <c r="B11" s="13"/>
      <c r="C11" s="15"/>
      <c r="D11" s="15"/>
      <c r="E11" s="15"/>
      <c r="F11" s="15"/>
      <c r="G11" s="15"/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</row>
    <row r="12" spans="1:18" ht="20.100000000000001" customHeight="1" x14ac:dyDescent="0.3">
      <c r="A12" s="96"/>
      <c r="B12" s="13"/>
      <c r="C12" s="15"/>
      <c r="D12" s="15"/>
      <c r="E12" s="15"/>
      <c r="F12" s="15"/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</row>
    <row r="13" spans="1:18" ht="20.100000000000001" customHeight="1" x14ac:dyDescent="0.3">
      <c r="A13" s="97"/>
      <c r="B13" s="13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</row>
    <row r="14" spans="1:18" ht="20.100000000000001" customHeight="1" x14ac:dyDescent="0.3">
      <c r="A14" s="97"/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</row>
    <row r="15" spans="1:18" ht="20.100000000000001" customHeight="1" x14ac:dyDescent="0.3">
      <c r="A15" s="97"/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16"/>
      <c r="N15" s="16"/>
      <c r="O15" s="16"/>
      <c r="P15" s="16"/>
      <c r="Q15" s="16"/>
      <c r="R15" s="16"/>
    </row>
    <row r="16" spans="1:18" ht="20.100000000000001" customHeight="1" x14ac:dyDescent="0.3">
      <c r="A16" s="54" t="s">
        <v>0</v>
      </c>
      <c r="B16" s="10">
        <f t="shared" ref="B16:R16" si="0">SUM(B4:B15)</f>
        <v>210</v>
      </c>
      <c r="C16" s="10">
        <f t="shared" si="0"/>
        <v>50</v>
      </c>
      <c r="D16" s="10">
        <f t="shared" si="0"/>
        <v>30</v>
      </c>
      <c r="E16" s="10">
        <f t="shared" si="0"/>
        <v>50</v>
      </c>
      <c r="F16" s="10">
        <f t="shared" si="0"/>
        <v>10</v>
      </c>
      <c r="G16" s="10">
        <f t="shared" si="0"/>
        <v>0</v>
      </c>
      <c r="H16" s="10">
        <f t="shared" si="0"/>
        <v>0</v>
      </c>
      <c r="I16" s="10">
        <f t="shared" si="0"/>
        <v>0</v>
      </c>
      <c r="J16" s="11">
        <f t="shared" si="0"/>
        <v>0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1</v>
      </c>
      <c r="P16" s="10">
        <f t="shared" si="0"/>
        <v>1</v>
      </c>
      <c r="Q16" s="10">
        <f t="shared" si="0"/>
        <v>0</v>
      </c>
      <c r="R16" s="10">
        <f t="shared" si="0"/>
        <v>0</v>
      </c>
    </row>
    <row r="17" spans="1:18" ht="20.100000000000001" customHeight="1" x14ac:dyDescent="0.3">
      <c r="A17" s="55" t="s">
        <v>40</v>
      </c>
      <c r="B17" s="48"/>
      <c r="C17" s="48"/>
      <c r="D17" s="48"/>
      <c r="E17" s="48"/>
      <c r="F17" s="48"/>
      <c r="G17" s="48"/>
      <c r="H17" s="48">
        <f>SUM(B17:G17)</f>
        <v>0</v>
      </c>
      <c r="I17" s="92" t="s">
        <v>47</v>
      </c>
      <c r="J17" s="93"/>
      <c r="K17" s="52">
        <f>SUM(H16:R16)</f>
        <v>2</v>
      </c>
      <c r="L17" s="10"/>
      <c r="M17" s="10"/>
      <c r="N17" s="10"/>
      <c r="O17" s="10"/>
      <c r="P17" s="10"/>
      <c r="Q17" s="10"/>
      <c r="R17" s="10"/>
    </row>
    <row r="18" spans="1:18" ht="20.100000000000001" customHeight="1" x14ac:dyDescent="0.3">
      <c r="A18" s="56" t="s">
        <v>35</v>
      </c>
      <c r="B18" s="50">
        <f>B17-B16</f>
        <v>-210</v>
      </c>
      <c r="C18" s="50">
        <f t="shared" ref="C18:G18" si="1">C17-C16</f>
        <v>-50</v>
      </c>
      <c r="D18" s="50">
        <f t="shared" si="1"/>
        <v>-30</v>
      </c>
      <c r="E18" s="50">
        <f t="shared" si="1"/>
        <v>-50</v>
      </c>
      <c r="F18" s="50">
        <f t="shared" si="1"/>
        <v>-10</v>
      </c>
      <c r="G18" s="50">
        <f t="shared" si="1"/>
        <v>0</v>
      </c>
      <c r="H18" s="50">
        <f>SUM(B18:G18)</f>
        <v>-350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20.100000000000001" customHeight="1" x14ac:dyDescent="0.25"/>
    <row r="20" spans="1:18" ht="27" customHeight="1" x14ac:dyDescent="0.4">
      <c r="A20" s="79" t="s">
        <v>32</v>
      </c>
      <c r="B20" s="80"/>
      <c r="C20" s="36">
        <f>SUM(B16:G16)</f>
        <v>350</v>
      </c>
    </row>
    <row r="21" spans="1:18" ht="27" customHeight="1" x14ac:dyDescent="0.25"/>
    <row r="22" spans="1:18" ht="20.100000000000001" customHeight="1" x14ac:dyDescent="0.25"/>
    <row r="23" spans="1:18" ht="42.75" customHeight="1" x14ac:dyDescent="0.35">
      <c r="A23" s="40" t="s">
        <v>16</v>
      </c>
      <c r="B23" s="41" t="s">
        <v>17</v>
      </c>
      <c r="C23" s="42" t="s">
        <v>18</v>
      </c>
      <c r="D23" s="40" t="s">
        <v>19</v>
      </c>
      <c r="E23" s="43" t="s">
        <v>20</v>
      </c>
      <c r="F23" s="43" t="s">
        <v>21</v>
      </c>
      <c r="G23" s="40" t="s">
        <v>22</v>
      </c>
      <c r="H23" s="42" t="s">
        <v>23</v>
      </c>
      <c r="I23" s="42" t="s">
        <v>24</v>
      </c>
      <c r="J23" s="81" t="s">
        <v>31</v>
      </c>
      <c r="K23" s="88" t="s">
        <v>25</v>
      </c>
      <c r="L23" s="89"/>
    </row>
    <row r="24" spans="1:18" ht="20.100000000000001" customHeight="1" x14ac:dyDescent="0.3">
      <c r="A24" s="24" t="s">
        <v>26</v>
      </c>
      <c r="B24" s="25">
        <f>B16</f>
        <v>210</v>
      </c>
      <c r="C24" s="26">
        <v>11480.18</v>
      </c>
      <c r="D24" s="25">
        <v>11570</v>
      </c>
      <c r="E24" s="26">
        <f t="shared" ref="E24:E32" si="2">C24*B24</f>
        <v>2410837.8000000003</v>
      </c>
      <c r="F24" s="25">
        <f t="shared" ref="F24:F29" si="3">D24*B24</f>
        <v>2429700</v>
      </c>
      <c r="G24" s="27">
        <f t="shared" ref="G24:G32" si="4">F24-E24</f>
        <v>18862.199999999721</v>
      </c>
      <c r="H24" s="28">
        <v>11200.18</v>
      </c>
      <c r="I24" s="29">
        <f>(D24-H24)*B24</f>
        <v>77662.199999999939</v>
      </c>
      <c r="J24" s="81"/>
      <c r="K24" s="82">
        <f>(G34/F34)*100</f>
        <v>0.67600189717089365</v>
      </c>
      <c r="L24" s="83"/>
    </row>
    <row r="25" spans="1:18" ht="20.100000000000001" customHeight="1" x14ac:dyDescent="0.3">
      <c r="A25" s="24" t="s">
        <v>12</v>
      </c>
      <c r="B25" s="25">
        <f>C16</f>
        <v>50</v>
      </c>
      <c r="C25" s="26">
        <v>8003.73</v>
      </c>
      <c r="D25" s="25">
        <v>8050</v>
      </c>
      <c r="E25" s="26">
        <f t="shared" si="2"/>
        <v>400186.5</v>
      </c>
      <c r="F25" s="25">
        <f t="shared" si="3"/>
        <v>402500</v>
      </c>
      <c r="G25" s="27">
        <f t="shared" si="4"/>
        <v>2313.5</v>
      </c>
      <c r="H25" s="28">
        <v>7808.52</v>
      </c>
      <c r="I25" s="29">
        <f t="shared" ref="I25:I32" si="5">(D25-H25)*B25</f>
        <v>12073.999999999978</v>
      </c>
      <c r="J25" s="81"/>
      <c r="K25" s="84"/>
      <c r="L25" s="85"/>
    </row>
    <row r="26" spans="1:18" ht="20.100000000000001" customHeight="1" x14ac:dyDescent="0.3">
      <c r="A26" s="24" t="s">
        <v>27</v>
      </c>
      <c r="B26" s="25">
        <f>D16</f>
        <v>30</v>
      </c>
      <c r="C26" s="26">
        <v>8975.73</v>
      </c>
      <c r="D26" s="25">
        <v>9021</v>
      </c>
      <c r="E26" s="26">
        <f t="shared" si="2"/>
        <v>269271.89999999997</v>
      </c>
      <c r="F26" s="25">
        <f t="shared" si="3"/>
        <v>270630</v>
      </c>
      <c r="G26" s="27">
        <f t="shared" si="4"/>
        <v>1358.1000000000349</v>
      </c>
      <c r="H26" s="28">
        <v>8756.81</v>
      </c>
      <c r="I26" s="29">
        <f t="shared" si="5"/>
        <v>7925.7000000000153</v>
      </c>
      <c r="J26" s="81"/>
      <c r="K26" s="84"/>
      <c r="L26" s="85"/>
    </row>
    <row r="27" spans="1:18" ht="20.100000000000001" customHeight="1" x14ac:dyDescent="0.3">
      <c r="A27" s="24" t="s">
        <v>28</v>
      </c>
      <c r="B27" s="25">
        <f>E16</f>
        <v>50</v>
      </c>
      <c r="C27" s="26">
        <v>9477.8799999999992</v>
      </c>
      <c r="D27" s="25">
        <v>9527</v>
      </c>
      <c r="E27" s="26">
        <f t="shared" si="2"/>
        <v>473893.99999999994</v>
      </c>
      <c r="F27" s="25">
        <f t="shared" si="3"/>
        <v>476350</v>
      </c>
      <c r="G27" s="27">
        <f t="shared" si="4"/>
        <v>2456.0000000000582</v>
      </c>
      <c r="H27" s="28">
        <v>9246.7099999999991</v>
      </c>
      <c r="I27" s="29">
        <f t="shared" si="5"/>
        <v>14014.500000000044</v>
      </c>
      <c r="J27" s="81"/>
      <c r="K27" s="84"/>
      <c r="L27" s="85"/>
    </row>
    <row r="28" spans="1:18" ht="21" customHeight="1" x14ac:dyDescent="0.3">
      <c r="A28" s="24" t="s">
        <v>29</v>
      </c>
      <c r="B28" s="25">
        <f>F16</f>
        <v>10</v>
      </c>
      <c r="C28" s="26">
        <v>26823.52</v>
      </c>
      <c r="D28" s="25">
        <v>26865</v>
      </c>
      <c r="E28" s="26">
        <f t="shared" si="2"/>
        <v>268235.2</v>
      </c>
      <c r="F28" s="25">
        <f t="shared" si="3"/>
        <v>268650</v>
      </c>
      <c r="G28" s="27">
        <f t="shared" si="4"/>
        <v>414.79999999998836</v>
      </c>
      <c r="H28" s="28">
        <v>26169.29</v>
      </c>
      <c r="I28" s="29">
        <f t="shared" si="5"/>
        <v>6957.0999999999913</v>
      </c>
      <c r="J28" s="81"/>
      <c r="K28" s="84"/>
      <c r="L28" s="85"/>
    </row>
    <row r="29" spans="1:18" ht="20.100000000000001" customHeight="1" x14ac:dyDescent="0.3">
      <c r="A29" s="24" t="s">
        <v>30</v>
      </c>
      <c r="B29" s="25">
        <f>G16</f>
        <v>0</v>
      </c>
      <c r="C29" s="26">
        <v>7870.76</v>
      </c>
      <c r="D29" s="25">
        <v>7900</v>
      </c>
      <c r="E29" s="26">
        <f t="shared" si="2"/>
        <v>0</v>
      </c>
      <c r="F29" s="25">
        <f t="shared" si="3"/>
        <v>0</v>
      </c>
      <c r="G29" s="27">
        <f t="shared" si="4"/>
        <v>0</v>
      </c>
      <c r="H29" s="28">
        <v>7678.79</v>
      </c>
      <c r="I29" s="29">
        <f t="shared" si="5"/>
        <v>0</v>
      </c>
      <c r="J29" s="81"/>
      <c r="K29" s="84"/>
      <c r="L29" s="85"/>
    </row>
    <row r="30" spans="1:18" ht="20.100000000000001" customHeight="1" x14ac:dyDescent="0.3">
      <c r="A30" s="24" t="s">
        <v>41</v>
      </c>
      <c r="B30" s="25">
        <f>H16+K16+M16+O16+Q16</f>
        <v>1</v>
      </c>
      <c r="C30" s="26">
        <v>6561.1890000000003</v>
      </c>
      <c r="D30" s="53" t="s">
        <v>44</v>
      </c>
      <c r="E30" s="26">
        <f t="shared" si="2"/>
        <v>6561.1890000000003</v>
      </c>
      <c r="F30" s="25">
        <f>D30*B30</f>
        <v>6857</v>
      </c>
      <c r="G30" s="27">
        <f t="shared" si="4"/>
        <v>295.81099999999969</v>
      </c>
      <c r="H30" s="28">
        <v>6401.16</v>
      </c>
      <c r="I30" s="29">
        <f t="shared" si="5"/>
        <v>455.84000000000015</v>
      </c>
      <c r="J30" s="81"/>
      <c r="K30" s="84"/>
      <c r="L30" s="85"/>
    </row>
    <row r="31" spans="1:18" ht="20.100000000000001" customHeight="1" x14ac:dyDescent="0.3">
      <c r="A31" s="24" t="s">
        <v>42</v>
      </c>
      <c r="B31" s="25">
        <f>I16+L16+N16+P16+R16</f>
        <v>1</v>
      </c>
      <c r="C31" s="26">
        <v>7933.6537499999995</v>
      </c>
      <c r="D31" s="53" t="s">
        <v>45</v>
      </c>
      <c r="E31" s="26">
        <f t="shared" si="2"/>
        <v>7933.6537499999995</v>
      </c>
      <c r="F31" s="25">
        <f t="shared" ref="F31:F32" si="6">D31*B31</f>
        <v>8291</v>
      </c>
      <c r="G31" s="27">
        <f t="shared" si="4"/>
        <v>357.34625000000051</v>
      </c>
      <c r="H31" s="28">
        <v>7740.15</v>
      </c>
      <c r="I31" s="29">
        <f t="shared" si="5"/>
        <v>550.85000000000036</v>
      </c>
      <c r="J31" s="81"/>
      <c r="K31" s="84"/>
      <c r="L31" s="85"/>
    </row>
    <row r="32" spans="1:18" ht="20.100000000000001" customHeight="1" x14ac:dyDescent="0.3">
      <c r="A32" s="24" t="s">
        <v>43</v>
      </c>
      <c r="B32" s="25">
        <f>J16</f>
        <v>0</v>
      </c>
      <c r="C32" s="26">
        <v>8803.4175000000014</v>
      </c>
      <c r="D32" s="53" t="s">
        <v>46</v>
      </c>
      <c r="E32" s="26">
        <f t="shared" si="2"/>
        <v>0</v>
      </c>
      <c r="F32" s="25">
        <f t="shared" si="6"/>
        <v>0</v>
      </c>
      <c r="G32" s="27">
        <f t="shared" si="4"/>
        <v>0</v>
      </c>
      <c r="H32" s="28">
        <v>8588.7000000000007</v>
      </c>
      <c r="I32" s="29">
        <f t="shared" si="5"/>
        <v>0</v>
      </c>
      <c r="J32" s="81"/>
      <c r="K32" s="84"/>
      <c r="L32" s="85"/>
    </row>
    <row r="33" spans="1:12" ht="20.100000000000001" customHeight="1" x14ac:dyDescent="0.3">
      <c r="A33" s="24"/>
      <c r="B33" s="25"/>
      <c r="C33" s="26"/>
      <c r="D33" s="25"/>
      <c r="E33" s="26"/>
      <c r="F33" s="25"/>
      <c r="G33" s="27"/>
      <c r="H33" s="28"/>
      <c r="I33" s="29"/>
      <c r="J33" s="81"/>
      <c r="K33" s="84"/>
      <c r="L33" s="85"/>
    </row>
    <row r="34" spans="1:12" ht="21" x14ac:dyDescent="0.35">
      <c r="A34" s="38"/>
      <c r="B34" s="38">
        <f>SUM(B24:B33)</f>
        <v>352</v>
      </c>
      <c r="C34" s="39"/>
      <c r="D34" s="38"/>
      <c r="E34" s="39">
        <f>SUM(E24:E29)</f>
        <v>3822425.4000000004</v>
      </c>
      <c r="F34" s="38">
        <f>SUM(F24:F30)</f>
        <v>3854687</v>
      </c>
      <c r="G34" s="67">
        <f>SUM(G24:G32)</f>
        <v>26057.757249999806</v>
      </c>
      <c r="H34" s="68"/>
      <c r="I34" s="68">
        <f>SUM(I24:I32)</f>
        <v>119640.18999999997</v>
      </c>
      <c r="J34" s="37">
        <f>I34-G34</f>
        <v>93582.432750000167</v>
      </c>
      <c r="K34" s="86"/>
      <c r="L34" s="87"/>
    </row>
    <row r="35" spans="1:12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</row>
  </sheetData>
  <mergeCells count="6">
    <mergeCell ref="A1:R2"/>
    <mergeCell ref="I17:J17"/>
    <mergeCell ref="A20:B20"/>
    <mergeCell ref="J23:J33"/>
    <mergeCell ref="K23:L23"/>
    <mergeCell ref="K24:L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9"/>
  <sheetViews>
    <sheetView tabSelected="1" workbookViewId="0">
      <selection activeCell="B12" sqref="B12"/>
    </sheetView>
  </sheetViews>
  <sheetFormatPr defaultRowHeight="15" x14ac:dyDescent="0.25"/>
  <cols>
    <col min="1" max="1" width="18.42578125" bestFit="1" customWidth="1"/>
    <col min="2" max="2" width="18" bestFit="1" customWidth="1"/>
    <col min="3" max="3" width="15.140625" customWidth="1"/>
    <col min="4" max="4" width="12.85546875" bestFit="1" customWidth="1"/>
    <col min="5" max="5" width="19.5703125" customWidth="1"/>
    <col min="6" max="6" width="16.140625" customWidth="1"/>
    <col min="7" max="7" width="22" customWidth="1"/>
    <col min="8" max="8" width="17.28515625" customWidth="1"/>
    <col min="9" max="9" width="20.28515625" customWidth="1"/>
    <col min="10" max="10" width="20.5703125" customWidth="1"/>
    <col min="11" max="11" width="17.85546875" bestFit="1" customWidth="1"/>
  </cols>
  <sheetData>
    <row r="3" spans="1:1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</row>
    <row r="6" spans="1:11" ht="56.25" x14ac:dyDescent="0.25">
      <c r="A6" s="40" t="s">
        <v>16</v>
      </c>
      <c r="B6" s="40" t="s">
        <v>17</v>
      </c>
      <c r="C6" s="42" t="s">
        <v>18</v>
      </c>
      <c r="D6" s="40" t="s">
        <v>19</v>
      </c>
      <c r="E6" s="44" t="s">
        <v>20</v>
      </c>
      <c r="F6" s="44" t="s">
        <v>21</v>
      </c>
      <c r="G6" s="40" t="s">
        <v>22</v>
      </c>
      <c r="H6" s="42" t="s">
        <v>23</v>
      </c>
      <c r="I6" s="42" t="s">
        <v>24</v>
      </c>
      <c r="J6" s="94" t="s">
        <v>31</v>
      </c>
      <c r="K6" s="66" t="s">
        <v>25</v>
      </c>
    </row>
    <row r="7" spans="1:11" ht="18.75" x14ac:dyDescent="0.25">
      <c r="A7" s="24" t="s">
        <v>26</v>
      </c>
      <c r="B7" s="24">
        <f>SUM(MARCH!B24+APRIL!B24+MAY!B24+JUNE!B24)</f>
        <v>2150</v>
      </c>
      <c r="C7" s="57">
        <v>11480.18</v>
      </c>
      <c r="D7" s="24">
        <v>11570</v>
      </c>
      <c r="E7" s="57">
        <f t="shared" ref="E7:E12" si="0">C7*B7</f>
        <v>24682387</v>
      </c>
      <c r="F7" s="24">
        <f t="shared" ref="F7:F12" si="1">D7*B7</f>
        <v>24875500</v>
      </c>
      <c r="G7" s="58">
        <f t="shared" ref="G7:G12" si="2">F7-E7</f>
        <v>193113</v>
      </c>
      <c r="H7" s="59">
        <v>11200.18</v>
      </c>
      <c r="I7" s="60">
        <f t="shared" ref="I7:I12" si="3">(D7-H7)*B7</f>
        <v>795112.99999999942</v>
      </c>
      <c r="J7" s="94"/>
      <c r="K7" s="95">
        <f>(G18/F18)*100</f>
        <v>0.67910448077142049</v>
      </c>
    </row>
    <row r="8" spans="1:11" ht="18.75" x14ac:dyDescent="0.25">
      <c r="A8" s="24" t="s">
        <v>12</v>
      </c>
      <c r="B8" s="24">
        <f>SUM(MARCH!B25+APRIL!B25+MAY!B25+JUNE!B25)</f>
        <v>307</v>
      </c>
      <c r="C8" s="57">
        <v>8003.73</v>
      </c>
      <c r="D8" s="24">
        <v>8050</v>
      </c>
      <c r="E8" s="57">
        <f t="shared" si="0"/>
        <v>2457145.11</v>
      </c>
      <c r="F8" s="24">
        <f t="shared" si="1"/>
        <v>2471350</v>
      </c>
      <c r="G8" s="58">
        <f t="shared" si="2"/>
        <v>14204.89000000013</v>
      </c>
      <c r="H8" s="59">
        <v>7808.52</v>
      </c>
      <c r="I8" s="60">
        <f t="shared" si="3"/>
        <v>74134.35999999987</v>
      </c>
      <c r="J8" s="94"/>
      <c r="K8" s="95"/>
    </row>
    <row r="9" spans="1:11" ht="18.75" x14ac:dyDescent="0.25">
      <c r="A9" s="24" t="s">
        <v>27</v>
      </c>
      <c r="B9" s="24">
        <f>SUM(MARCH!B26+APRIL!B26+MAY!B26+JUNE!B26)</f>
        <v>218</v>
      </c>
      <c r="C9" s="57">
        <v>8975.73</v>
      </c>
      <c r="D9" s="24">
        <v>9021</v>
      </c>
      <c r="E9" s="57">
        <f t="shared" si="0"/>
        <v>1956709.14</v>
      </c>
      <c r="F9" s="24">
        <f t="shared" si="1"/>
        <v>1966578</v>
      </c>
      <c r="G9" s="58">
        <f t="shared" si="2"/>
        <v>9868.8600000001024</v>
      </c>
      <c r="H9" s="59">
        <v>8756.81</v>
      </c>
      <c r="I9" s="60">
        <f t="shared" si="3"/>
        <v>57593.420000000115</v>
      </c>
      <c r="J9" s="94"/>
      <c r="K9" s="95"/>
    </row>
    <row r="10" spans="1:11" ht="18.75" x14ac:dyDescent="0.25">
      <c r="A10" s="24" t="s">
        <v>28</v>
      </c>
      <c r="B10" s="24">
        <f>SUM(MARCH!B27+APRIL!B27+MAY!B27+JUNE!B27)</f>
        <v>370</v>
      </c>
      <c r="C10" s="57">
        <v>9477.8799999999992</v>
      </c>
      <c r="D10" s="24">
        <v>9527</v>
      </c>
      <c r="E10" s="57">
        <f t="shared" si="0"/>
        <v>3506815.5999999996</v>
      </c>
      <c r="F10" s="24">
        <f t="shared" si="1"/>
        <v>3524990</v>
      </c>
      <c r="G10" s="58">
        <f t="shared" si="2"/>
        <v>18174.400000000373</v>
      </c>
      <c r="H10" s="59">
        <v>9246.7099999999991</v>
      </c>
      <c r="I10" s="60">
        <f t="shared" si="3"/>
        <v>103707.30000000032</v>
      </c>
      <c r="J10" s="94"/>
      <c r="K10" s="95"/>
    </row>
    <row r="11" spans="1:11" ht="18.75" x14ac:dyDescent="0.25">
      <c r="A11" s="24" t="s">
        <v>29</v>
      </c>
      <c r="B11" s="24">
        <f>SUM(MARCH!B28+APRIL!B28+MAY!B28+JUNE!B28)</f>
        <v>75</v>
      </c>
      <c r="C11" s="57">
        <v>26823.52</v>
      </c>
      <c r="D11" s="24">
        <v>26865</v>
      </c>
      <c r="E11" s="57">
        <f t="shared" si="0"/>
        <v>2011764</v>
      </c>
      <c r="F11" s="24">
        <f t="shared" si="1"/>
        <v>2014875</v>
      </c>
      <c r="G11" s="58">
        <f t="shared" si="2"/>
        <v>3111</v>
      </c>
      <c r="H11" s="59">
        <v>26169.29</v>
      </c>
      <c r="I11" s="60">
        <f t="shared" si="3"/>
        <v>52178.249999999935</v>
      </c>
      <c r="J11" s="94"/>
      <c r="K11" s="95"/>
    </row>
    <row r="12" spans="1:11" ht="18.75" x14ac:dyDescent="0.25">
      <c r="A12" s="24" t="s">
        <v>30</v>
      </c>
      <c r="B12" s="24">
        <f>SUM(MARCH!B29+APRIL!B29+MAY!B29+JUNE!B29)</f>
        <v>73</v>
      </c>
      <c r="C12" s="57">
        <v>7870.76</v>
      </c>
      <c r="D12" s="24">
        <v>7900</v>
      </c>
      <c r="E12" s="57">
        <f t="shared" si="0"/>
        <v>574565.48</v>
      </c>
      <c r="F12" s="24">
        <f t="shared" si="1"/>
        <v>576700</v>
      </c>
      <c r="G12" s="58">
        <f t="shared" si="2"/>
        <v>2134.5200000000186</v>
      </c>
      <c r="H12" s="59">
        <v>7678.79</v>
      </c>
      <c r="I12" s="60">
        <f t="shared" si="3"/>
        <v>16148.330000000002</v>
      </c>
      <c r="J12" s="94"/>
      <c r="K12" s="95"/>
    </row>
    <row r="13" spans="1:11" ht="18.75" x14ac:dyDescent="0.25">
      <c r="A13" s="24"/>
      <c r="B13" s="24"/>
      <c r="C13" s="57"/>
      <c r="D13" s="24"/>
      <c r="E13" s="57"/>
      <c r="F13" s="24"/>
      <c r="G13" s="58"/>
      <c r="H13" s="59"/>
      <c r="I13" s="60"/>
      <c r="J13" s="94"/>
      <c r="K13" s="95"/>
    </row>
    <row r="14" spans="1:11" ht="18.75" x14ac:dyDescent="0.25">
      <c r="A14" s="24"/>
      <c r="B14" s="24"/>
      <c r="C14" s="57"/>
      <c r="D14" s="24"/>
      <c r="E14" s="57"/>
      <c r="F14" s="24"/>
      <c r="G14" s="58"/>
      <c r="H14" s="59"/>
      <c r="I14" s="60"/>
      <c r="J14" s="94"/>
      <c r="K14" s="95"/>
    </row>
    <row r="15" spans="1:11" ht="18.75" x14ac:dyDescent="0.25">
      <c r="A15" s="24"/>
      <c r="B15" s="24"/>
      <c r="C15" s="57"/>
      <c r="D15" s="24"/>
      <c r="E15" s="57"/>
      <c r="F15" s="24"/>
      <c r="G15" s="58"/>
      <c r="H15" s="59"/>
      <c r="I15" s="60"/>
      <c r="J15" s="94"/>
      <c r="K15" s="95"/>
    </row>
    <row r="16" spans="1:11" ht="18.75" x14ac:dyDescent="0.25">
      <c r="A16" s="24"/>
      <c r="B16" s="24"/>
      <c r="C16" s="57"/>
      <c r="D16" s="24"/>
      <c r="E16" s="57"/>
      <c r="F16" s="24"/>
      <c r="G16" s="58"/>
      <c r="H16" s="59"/>
      <c r="I16" s="60"/>
      <c r="J16" s="94"/>
      <c r="K16" s="95"/>
    </row>
    <row r="17" spans="1:11" ht="18.75" x14ac:dyDescent="0.25">
      <c r="A17" s="24"/>
      <c r="B17" s="24"/>
      <c r="C17" s="57"/>
      <c r="D17" s="24"/>
      <c r="E17" s="57"/>
      <c r="F17" s="24"/>
      <c r="G17" s="58"/>
      <c r="H17" s="59"/>
      <c r="I17" s="60"/>
      <c r="J17" s="94"/>
      <c r="K17" s="95"/>
    </row>
    <row r="18" spans="1:11" ht="21" x14ac:dyDescent="0.35">
      <c r="A18" s="30"/>
      <c r="B18" s="61">
        <f>SUM(B7:B17)</f>
        <v>3193</v>
      </c>
      <c r="C18" s="62"/>
      <c r="D18" s="61"/>
      <c r="E18" s="62">
        <f>SUM(E7:E12)</f>
        <v>35189386.329999998</v>
      </c>
      <c r="F18" s="61">
        <f>SUM(F7:F12)</f>
        <v>35429993</v>
      </c>
      <c r="G18" s="64">
        <f>SUM(G7:G12)</f>
        <v>240606.67000000062</v>
      </c>
      <c r="H18" s="63"/>
      <c r="I18" s="65">
        <f>SUM(I7:I12)</f>
        <v>1098874.6599999997</v>
      </c>
      <c r="J18" s="64">
        <f>I18-G18</f>
        <v>858267.98999999906</v>
      </c>
      <c r="K18" s="95"/>
    </row>
    <row r="19" spans="1:1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</row>
  </sheetData>
  <mergeCells count="2">
    <mergeCell ref="J6:J17"/>
    <mergeCell ref="K7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</vt:lpstr>
      <vt:lpstr>APRIL</vt:lpstr>
      <vt:lpstr>MAY</vt:lpstr>
      <vt:lpstr>JUNE</vt:lpstr>
      <vt:lpstr>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TCS</dc:creator>
  <cp:lastModifiedBy>Ghazi Holdings</cp:lastModifiedBy>
  <dcterms:created xsi:type="dcterms:W3CDTF">2025-03-19T13:18:34Z</dcterms:created>
  <dcterms:modified xsi:type="dcterms:W3CDTF">2025-06-12T09:42:10Z</dcterms:modified>
</cp:coreProperties>
</file>