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4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16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6470A6B7-5076-47ED-BF73-64AC3CB56225}" xr6:coauthVersionLast="47" xr6:coauthVersionMax="47" xr10:uidLastSave="{00000000-0000-0000-0000-000000000000}"/>
  <bookViews>
    <workbookView xWindow="-120" yWindow="-120" windowWidth="20730" windowHeight="11160" tabRatio="361" firstSheet="6" activeTab="6" xr2:uid="{6866E0E7-FB9D-41C7-A7DD-EF54D9BADADE}"/>
  </bookViews>
  <sheets>
    <sheet name="Data_OD" sheetId="10" state="hidden" r:id="rId1"/>
    <sheet name=" HR" sheetId="13" r:id="rId2"/>
    <sheet name=" Telent Acquisition" sheetId="18" r:id="rId3"/>
    <sheet name=" Training" sheetId="19" r:id="rId4"/>
    <sheet name=" Employee Relation" sheetId="20" r:id="rId5"/>
    <sheet name="initiatives " sheetId="21" r:id="rId6"/>
    <sheet name=" Data Hr" sheetId="25" r:id="rId7"/>
    <sheet name=" Data Talent" sheetId="26" r:id="rId8"/>
    <sheet name=" Data Training" sheetId="27" r:id="rId9"/>
    <sheet name=" Data Employee " sheetId="29" r:id="rId10"/>
    <sheet name=" Data _in" sheetId="28" r:id="rId11"/>
  </sheets>
  <externalReferences>
    <externalReference r:id="rId12"/>
  </externalReferences>
  <definedNames>
    <definedName name="_xlchart.v2.0" hidden="1">' Data Training'!$Q$8:$Q$12</definedName>
    <definedName name="_xlchart.v2.1" hidden="1">' Data Training'!$R$7</definedName>
    <definedName name="_xlchart.v2.2" hidden="1">' Data Training'!$R$8:$R$12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5" l="1"/>
  <c r="O3" i="25"/>
  <c r="L27" i="29"/>
  <c r="F23" i="29"/>
  <c r="F24" i="29"/>
  <c r="F25" i="29"/>
  <c r="F26" i="29"/>
  <c r="F27" i="29"/>
  <c r="F22" i="29"/>
  <c r="E27" i="29"/>
  <c r="G15" i="29"/>
  <c r="E15" i="29"/>
  <c r="G14" i="29"/>
  <c r="E14" i="29"/>
  <c r="G13" i="29"/>
  <c r="E13" i="29"/>
  <c r="G12" i="29"/>
  <c r="E12" i="29"/>
  <c r="G11" i="29"/>
  <c r="E11" i="29"/>
  <c r="G10" i="29"/>
  <c r="E10" i="29"/>
  <c r="G9" i="29"/>
  <c r="E9" i="29"/>
  <c r="G8" i="29"/>
  <c r="E8" i="29"/>
  <c r="G7" i="29"/>
  <c r="E7" i="29"/>
  <c r="G6" i="29"/>
  <c r="E6" i="29"/>
  <c r="G5" i="29"/>
  <c r="E5" i="29"/>
  <c r="G4" i="29"/>
  <c r="E4" i="29"/>
  <c r="S15" i="27" l="1"/>
  <c r="M27" i="27"/>
  <c r="M26" i="27"/>
  <c r="M25" i="27"/>
  <c r="M24" i="27"/>
  <c r="M23" i="27"/>
  <c r="M22" i="27"/>
  <c r="R16" i="26"/>
  <c r="K13" i="26"/>
  <c r="J13" i="26"/>
  <c r="F42" i="25"/>
  <c r="E33" i="25"/>
  <c r="E29" i="25"/>
  <c r="M31" i="25"/>
  <c r="N25" i="25"/>
  <c r="N26" i="25"/>
  <c r="N27" i="25"/>
  <c r="N28" i="25"/>
  <c r="N29" i="25"/>
  <c r="N24" i="25"/>
  <c r="M21" i="25"/>
  <c r="N19" i="25"/>
  <c r="M19" i="25"/>
  <c r="N14" i="25"/>
  <c r="N15" i="25"/>
  <c r="N16" i="25"/>
  <c r="N17" i="25"/>
  <c r="N18" i="25"/>
  <c r="N13" i="25"/>
  <c r="F10" i="25"/>
  <c r="O4" i="25"/>
  <c r="O5" i="25"/>
  <c r="O6" i="25"/>
  <c r="O7" i="25"/>
  <c r="O8" i="25"/>
  <c r="M4" i="25"/>
  <c r="M5" i="25"/>
  <c r="M6" i="25"/>
  <c r="M7" i="25"/>
  <c r="M8" i="25"/>
  <c r="G8" i="25"/>
  <c r="F8" i="25"/>
  <c r="E8" i="25"/>
  <c r="G7" i="25"/>
  <c r="G6" i="25"/>
  <c r="G5" i="25"/>
  <c r="G4" i="25"/>
  <c r="G3" i="25"/>
  <c r="G2" i="25"/>
  <c r="J3" i="25" l="1"/>
  <c r="J4" i="25" s="1"/>
  <c r="D26" i="10" l="1"/>
  <c r="D28" i="10" s="1"/>
  <c r="E25" i="10"/>
  <c r="E24" i="10"/>
  <c r="E23" i="10"/>
  <c r="E22" i="10"/>
  <c r="E21" i="10"/>
  <c r="E20" i="10"/>
  <c r="E5" i="10"/>
  <c r="E6" i="10"/>
  <c r="E7" i="10"/>
  <c r="E8" i="10"/>
  <c r="E9" i="10"/>
  <c r="E10" i="10"/>
  <c r="D11" i="10"/>
  <c r="D13" i="10" s="1"/>
</calcChain>
</file>

<file path=xl/sharedStrings.xml><?xml version="1.0" encoding="utf-8"?>
<sst xmlns="http://schemas.openxmlformats.org/spreadsheetml/2006/main" count="321" uniqueCount="175">
  <si>
    <t>Department</t>
  </si>
  <si>
    <t>Plants</t>
  </si>
  <si>
    <t>Finance</t>
  </si>
  <si>
    <t>Warehouse</t>
  </si>
  <si>
    <t>Logistics</t>
  </si>
  <si>
    <t>Sales</t>
  </si>
  <si>
    <t>HR</t>
  </si>
  <si>
    <t>Column1</t>
  </si>
  <si>
    <t>Updated Os</t>
  </si>
  <si>
    <t>Update %</t>
  </si>
  <si>
    <t>JDs</t>
  </si>
  <si>
    <t>Stratgy Inititives</t>
  </si>
  <si>
    <t># IDP vs Target</t>
  </si>
  <si>
    <t>Salaries Compare with Market</t>
  </si>
  <si>
    <t># Developed Policies &amp; Procedures</t>
  </si>
  <si>
    <t>HRPicture</t>
  </si>
  <si>
    <t>HR Dashboard</t>
  </si>
  <si>
    <t>Saudi</t>
  </si>
  <si>
    <t>Non-Saudi</t>
  </si>
  <si>
    <t>Saudization</t>
  </si>
  <si>
    <t>saudi</t>
  </si>
  <si>
    <t>Target</t>
  </si>
  <si>
    <t>Below Target</t>
  </si>
  <si>
    <t>Met Target</t>
  </si>
  <si>
    <t>+</t>
  </si>
  <si>
    <t>Turnover  Rate</t>
  </si>
  <si>
    <t>Permanent</t>
  </si>
  <si>
    <t>Part time</t>
  </si>
  <si>
    <t>Outsourced</t>
  </si>
  <si>
    <t>Column2</t>
  </si>
  <si>
    <t xml:space="preserve">Job Discriptions </t>
  </si>
  <si>
    <t xml:space="preserve">   </t>
  </si>
  <si>
    <t xml:space="preserve">Updated Organization </t>
  </si>
  <si>
    <t>Structure</t>
  </si>
  <si>
    <t>Helpar</t>
  </si>
  <si>
    <t>Region</t>
  </si>
  <si>
    <t>Count</t>
  </si>
  <si>
    <t>Southern</t>
  </si>
  <si>
    <t>Western</t>
  </si>
  <si>
    <t>Central</t>
  </si>
  <si>
    <t>Eastern</t>
  </si>
  <si>
    <t>Northern</t>
  </si>
  <si>
    <t>Male</t>
  </si>
  <si>
    <t>Female</t>
  </si>
  <si>
    <t>HR Staff</t>
  </si>
  <si>
    <t>Remaining</t>
  </si>
  <si>
    <t>AVG Tenure</t>
  </si>
  <si>
    <t>Tenure</t>
  </si>
  <si>
    <t>Age</t>
  </si>
  <si>
    <t>&lt;25</t>
  </si>
  <si>
    <t>25 - 35</t>
  </si>
  <si>
    <t>36 - 45</t>
  </si>
  <si>
    <t>46 - 55</t>
  </si>
  <si>
    <t>&gt; 55</t>
  </si>
  <si>
    <t xml:space="preserve">Satisfaction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</si>
  <si>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</si>
  <si>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</si>
  <si>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</si>
  <si>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</si>
  <si>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</si>
  <si>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</si>
  <si>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</si>
  <si>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</si>
  <si>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</si>
  <si>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</si>
  <si>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</si>
  <si>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</si>
  <si>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</si>
  <si>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Talent Acquisition</t>
  </si>
  <si>
    <t>Hired</t>
  </si>
  <si>
    <t>Leavers</t>
  </si>
  <si>
    <t>Level</t>
  </si>
  <si>
    <t>C Level</t>
  </si>
  <si>
    <t>Sr. manager</t>
  </si>
  <si>
    <t>Manager</t>
  </si>
  <si>
    <t>Supervisory</t>
  </si>
  <si>
    <t>Specialist</t>
  </si>
  <si>
    <t>Officer</t>
  </si>
  <si>
    <t>Coordinator</t>
  </si>
  <si>
    <t>Labour</t>
  </si>
  <si>
    <t>Type</t>
  </si>
  <si>
    <t>Offered</t>
  </si>
  <si>
    <t>Shortlisted</t>
  </si>
  <si>
    <t>Interviewed</t>
  </si>
  <si>
    <t>Total Candidates</t>
  </si>
  <si>
    <t>Vacancies Statues</t>
  </si>
  <si>
    <t>Open</t>
  </si>
  <si>
    <t>Closed</t>
  </si>
  <si>
    <t>Pending</t>
  </si>
  <si>
    <t>Not Statrted yet</t>
  </si>
  <si>
    <t>Recruitment Resources</t>
  </si>
  <si>
    <t>Overseas</t>
  </si>
  <si>
    <t>Bayt</t>
  </si>
  <si>
    <t>website</t>
  </si>
  <si>
    <t>Headhunting</t>
  </si>
  <si>
    <t>Refferal</t>
  </si>
  <si>
    <t>LinkedIn</t>
  </si>
  <si>
    <t>Internal</t>
  </si>
  <si>
    <t>Cost Per Hire</t>
  </si>
  <si>
    <t>Cost</t>
  </si>
  <si>
    <t>Offer Acceptance Rate</t>
  </si>
  <si>
    <t xml:space="preserve"> </t>
  </si>
  <si>
    <t>Time to Hire</t>
  </si>
  <si>
    <t>(Days)</t>
  </si>
  <si>
    <t>KPIS</t>
  </si>
  <si>
    <t>Quality Of Hire</t>
  </si>
  <si>
    <t>Time to hire</t>
  </si>
  <si>
    <t>Talent Development</t>
  </si>
  <si>
    <t>Trained</t>
  </si>
  <si>
    <t>Training Type</t>
  </si>
  <si>
    <t>Soft Skills</t>
  </si>
  <si>
    <t>Leadership</t>
  </si>
  <si>
    <t>Technical</t>
  </si>
  <si>
    <t>Product Knowledge</t>
  </si>
  <si>
    <t>Workshops</t>
  </si>
  <si>
    <t>Orientation</t>
  </si>
  <si>
    <t>Satisfaction</t>
  </si>
  <si>
    <t>Effectiveness</t>
  </si>
  <si>
    <t>Performance</t>
  </si>
  <si>
    <t>Result</t>
  </si>
  <si>
    <t>Significant performance</t>
  </si>
  <si>
    <t>Excellent Performance</t>
  </si>
  <si>
    <t>Meet Expectations</t>
  </si>
  <si>
    <t>Below expectations</t>
  </si>
  <si>
    <t>Poor Performance</t>
  </si>
  <si>
    <t xml:space="preserve">Certified Employees </t>
  </si>
  <si>
    <t>Spent Budget</t>
  </si>
  <si>
    <t xml:space="preserve">Employees Hold (Degree) </t>
  </si>
  <si>
    <t># Employees in Development Plan</t>
  </si>
  <si>
    <t>Attendance Rate</t>
  </si>
  <si>
    <t>Rate</t>
  </si>
  <si>
    <t>Skill Matrix</t>
  </si>
  <si>
    <t>remaining</t>
  </si>
  <si>
    <t>Type of Training</t>
  </si>
  <si>
    <t>%</t>
  </si>
  <si>
    <t>In-House</t>
  </si>
  <si>
    <t>External</t>
  </si>
  <si>
    <t>E-Learning</t>
  </si>
  <si>
    <t>Coaching</t>
  </si>
  <si>
    <t>Other</t>
  </si>
  <si>
    <t>Payroll</t>
  </si>
  <si>
    <t>Amount</t>
  </si>
  <si>
    <t>M</t>
  </si>
  <si>
    <t>OT</t>
  </si>
  <si>
    <t>OT (M)</t>
  </si>
  <si>
    <t>Employees in Leave</t>
  </si>
  <si>
    <t>Incentive Cost (M)</t>
  </si>
  <si>
    <t>Absance Rate</t>
  </si>
  <si>
    <t>Annual  Payroll</t>
  </si>
  <si>
    <t>Annual  Payroll (M)</t>
  </si>
  <si>
    <t>OT Cost</t>
  </si>
  <si>
    <t>#Violation per department</t>
  </si>
  <si>
    <t>Avrage length of Service</t>
  </si>
  <si>
    <t>Reason to leave</t>
  </si>
  <si>
    <t>Resignation</t>
  </si>
  <si>
    <t>Termination</t>
  </si>
  <si>
    <t>Retirement</t>
  </si>
  <si>
    <t>Medical Expencess</t>
  </si>
  <si>
    <t>14 M</t>
  </si>
  <si>
    <t>Corrective actions</t>
  </si>
  <si>
    <t>Cost of Vacation Balance</t>
  </si>
  <si>
    <t>12 M</t>
  </si>
  <si>
    <t>Cost of EOS</t>
  </si>
  <si>
    <t>26 M</t>
  </si>
  <si>
    <t>% of Manual Payroll</t>
  </si>
  <si>
    <t>Avrage age</t>
  </si>
  <si>
    <r>
      <t xml:space="preserve"> </t>
    </r>
    <r>
      <rPr>
        <b/>
        <sz val="36"/>
        <color theme="0"/>
        <rFont val="Copperplate Gothic Light"/>
        <family val="2"/>
      </rPr>
      <t>Employees Relation</t>
    </r>
  </si>
  <si>
    <t>التوظيف</t>
  </si>
  <si>
    <t xml:space="preserve"> التعيين الشهري</t>
  </si>
  <si>
    <t>مقارنة بين الموظفين الجدد والمغادرين</t>
  </si>
  <si>
    <t>تم توظيفهم حسب الدرجة الوظيفية</t>
  </si>
  <si>
    <t>مرحلة التوظيف</t>
  </si>
  <si>
    <t>حالة التوظيف</t>
  </si>
  <si>
    <t>مصادر الموظفين</t>
  </si>
  <si>
    <t>تكلفة التوظيف الشهري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</si>
</sst>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  <numFmt numFmtId="167" formatCode="_-* #,##0.0_-;\-* #,##0.0_-;_-* &quot;-&quot;???_-;_-@_-"/>
    <numFmt numFmtId="168" formatCode="_-* #,##0_-;\-* #,##0_-;_-* &quot;-&quot;???_-;_-@_-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666"/>
      <name val="Calibri"/>
      <family val="2"/>
      <scheme val="minor"/>
    </font>
    <font>
      <sz val="11"/>
      <name val="Calibri"/>
      <family val="2"/>
      <scheme val="minor"/>
    </font>
    <font>
      <sz val="48"/>
      <color theme="0"/>
      <name val=" JF flat"/>
    </font>
    <font>
      <sz val="48"/>
      <color rgb="FF00666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gency FB"/>
      <family val="2"/>
    </font>
    <font>
      <b/>
      <sz val="10.5"/>
      <color rgb="FF000000"/>
      <name val="Agency FB"/>
      <family val="2"/>
    </font>
    <font>
      <sz val="48"/>
      <color theme="0"/>
      <name val="Algerian"/>
      <family val="5"/>
    </font>
    <font>
      <sz val="48"/>
      <color theme="0"/>
      <name val="Amasis MT Pro Black"/>
      <family val="1"/>
    </font>
    <font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gency FB"/>
      <family val="2"/>
    </font>
    <font>
      <sz val="11"/>
      <name val="Agency FB"/>
      <family val="2"/>
    </font>
    <font>
      <sz val="22"/>
      <color theme="1"/>
      <name val="Agency FB"/>
      <family val="2"/>
    </font>
    <font>
      <sz val="36"/>
      <color theme="0"/>
      <name val="Algerian"/>
      <family val="5"/>
    </font>
    <font>
      <sz val="36"/>
      <color rgb="FF006666"/>
      <name val="Calibri"/>
      <family val="2"/>
      <scheme val="minor"/>
    </font>
    <font>
      <sz val="10.5"/>
      <color rgb="FFFFFFFF"/>
      <name val="Calibri"/>
      <family val="2"/>
      <scheme val="minor"/>
    </font>
    <font>
      <b/>
      <sz val="11"/>
      <color rgb="FF336699"/>
      <name val="Agency FB"/>
      <family val="2"/>
    </font>
    <font>
      <b/>
      <sz val="36"/>
      <color theme="0"/>
      <name val=" JF flat"/>
    </font>
    <font>
      <b/>
      <sz val="36"/>
      <color theme="0"/>
      <name val="Copperplate Gothic Light"/>
      <family val="2"/>
    </font>
    <font>
      <b/>
      <sz val="36"/>
      <color rgb="FF00666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2" fillId="2" borderId="2" xfId="0" applyFont="1" applyFill="1" applyBorder="1"/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3" borderId="0" xfId="0" applyFill="1"/>
    <xf numFmtId="164" fontId="0" fillId="0" borderId="0" xfId="0" applyNumberFormat="1"/>
    <xf numFmtId="0" fontId="0" fillId="0" borderId="9" xfId="0" applyBorder="1"/>
    <xf numFmtId="0" fontId="6" fillId="0" borderId="10" xfId="0" applyFont="1" applyBorder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9" fontId="1" fillId="0" borderId="0" xfId="1" applyFont="1"/>
    <xf numFmtId="9" fontId="0" fillId="3" borderId="0" xfId="1" applyFont="1" applyFill="1"/>
    <xf numFmtId="9" fontId="0" fillId="3" borderId="0" xfId="0" applyNumberFormat="1" applyFill="1"/>
    <xf numFmtId="0" fontId="6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 applyAlignment="1">
      <alignment horizontal="center" vertical="top"/>
    </xf>
    <xf numFmtId="0" fontId="6" fillId="0" borderId="11" xfId="0" applyFont="1" applyBorder="1"/>
    <xf numFmtId="0" fontId="18" fillId="0" borderId="0" xfId="0" applyFont="1" applyAlignment="1">
      <alignment horizontal="center" vertical="center"/>
    </xf>
    <xf numFmtId="0" fontId="0" fillId="0" borderId="0" xfId="1" applyNumberFormat="1" applyFont="1"/>
    <xf numFmtId="0" fontId="19" fillId="0" borderId="0" xfId="0" applyFont="1"/>
    <xf numFmtId="165" fontId="0" fillId="3" borderId="0" xfId="2" applyNumberFormat="1" applyFont="1" applyFill="1"/>
    <xf numFmtId="43" fontId="0" fillId="3" borderId="0" xfId="2" applyFont="1" applyFill="1"/>
    <xf numFmtId="43" fontId="0" fillId="3" borderId="0" xfId="0" applyNumberFormat="1" applyFill="1"/>
    <xf numFmtId="2" fontId="0" fillId="3" borderId="0" xfId="0" applyNumberFormat="1" applyFill="1"/>
    <xf numFmtId="165" fontId="0" fillId="0" borderId="0" xfId="2" applyNumberFormat="1" applyFont="1"/>
    <xf numFmtId="43" fontId="0" fillId="0" borderId="0" xfId="2" applyFont="1"/>
    <xf numFmtId="43" fontId="0" fillId="0" borderId="0" xfId="0" applyNumberFormat="1"/>
    <xf numFmtId="2" fontId="0" fillId="0" borderId="0" xfId="0" applyNumberFormat="1"/>
    <xf numFmtId="166" fontId="0" fillId="3" borderId="0" xfId="0" applyNumberFormat="1" applyFill="1"/>
    <xf numFmtId="167" fontId="0" fillId="3" borderId="0" xfId="0" applyNumberFormat="1" applyFill="1"/>
    <xf numFmtId="168" fontId="0" fillId="3" borderId="0" xfId="0" applyNumberFormat="1" applyFill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36">
    <dxf>
      <numFmt numFmtId="2" formatCode="0.00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64" formatCode="0.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006666"/>
      <color rgb="FF9900CC"/>
      <color rgb="FFB99791"/>
      <color rgb="FF7D687C"/>
      <color rgb="FF976699"/>
      <color rgb="FF336699"/>
      <color rgb="FF577068"/>
      <color rgb="FF9984BA"/>
      <color rgb="FF666699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saudization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6666"/>
            </a:solidFill>
          </c:spPr>
          <c:dPt>
            <c:idx val="0"/>
            <c:bubble3D val="0"/>
            <c:spPr>
              <a:solidFill>
                <a:srgbClr val="0066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8-41CB-8FCB-B77718533C34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8-41CB-8FCB-B77718533C34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58-41CB-8FCB-B77718533C34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58-41CB-8FCB-B77718533C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 Data Hr'!$I$3:$I$4</c:f>
              <c:strCache>
                <c:ptCount val="2"/>
                <c:pt idx="0">
                  <c:v>saudi</c:v>
                </c:pt>
                <c:pt idx="1">
                  <c:v>Non-Saudi</c:v>
                </c:pt>
              </c:strCache>
            </c:strRef>
          </c:cat>
          <c:val>
            <c:numRef>
              <c:f>' Data Hr'!$J$3:$J$4</c:f>
              <c:numCache>
                <c:formatCode>0.0%</c:formatCode>
                <c:ptCount val="2"/>
                <c:pt idx="0">
                  <c:v>0.31987046455940915</c:v>
                </c:pt>
                <c:pt idx="1">
                  <c:v>0.68012953544059085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8-41CB-8FCB-B77718533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Tenure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78695712642391E-2"/>
          <c:y val="0.1396266666666667"/>
          <c:w val="0.91965846672654139"/>
          <c:h val="0.61742194225721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Data Hr'!$M$34</c:f>
              <c:strCache>
                <c:ptCount val="1"/>
                <c:pt idx="0">
                  <c:v>Tenure</c:v>
                </c:pt>
              </c:strCache>
            </c:strRef>
          </c:tx>
          <c:spPr>
            <a:gradFill>
              <a:gsLst>
                <a:gs pos="33000">
                  <a:schemeClr val="accent6"/>
                </a:gs>
                <a:gs pos="100000">
                  <a:schemeClr val="accent4">
                    <a:lumMod val="40000"/>
                    <a:lumOff val="6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Data Hr'!$L$35:$L$40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Logistics</c:v>
                </c:pt>
                <c:pt idx="3">
                  <c:v>Sales</c:v>
                </c:pt>
                <c:pt idx="4">
                  <c:v>HR</c:v>
                </c:pt>
                <c:pt idx="5">
                  <c:v>Plants</c:v>
                </c:pt>
              </c:strCache>
            </c:strRef>
          </c:cat>
          <c:val>
            <c:numRef>
              <c:f>' Data Hr'!$M$35:$M$40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4.5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0-44B0-88BA-0C674E999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1597332143"/>
        <c:axId val="1597326383"/>
      </c:barChart>
      <c:catAx>
        <c:axId val="159733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97326383"/>
        <c:crosses val="autoZero"/>
        <c:auto val="1"/>
        <c:lblAlgn val="ctr"/>
        <c:lblOffset val="100"/>
        <c:noMultiLvlLbl val="0"/>
      </c:catAx>
      <c:valAx>
        <c:axId val="1597326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733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Age</a:t>
            </a:r>
            <a:endParaRPr lang="en-US"/>
          </a:p>
        </c:rich>
      </c:tx>
      <c:layout>
        <c:manualLayout>
          <c:xMode val="edge"/>
          <c:yMode val="edge"/>
          <c:x val="0.4203463203463202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Data Hr'!$F$36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Data Hr'!$E$37:$E$41</c:f>
              <c:strCache>
                <c:ptCount val="5"/>
                <c:pt idx="0">
                  <c:v>&lt;25</c:v>
                </c:pt>
                <c:pt idx="1">
                  <c:v>25 - 35</c:v>
                </c:pt>
                <c:pt idx="2">
                  <c:v>36 - 45</c:v>
                </c:pt>
                <c:pt idx="3">
                  <c:v>46 - 55</c:v>
                </c:pt>
                <c:pt idx="4">
                  <c:v>&gt; 55</c:v>
                </c:pt>
              </c:strCache>
            </c:strRef>
          </c:cat>
          <c:val>
            <c:numRef>
              <c:f>' Data Hr'!$F$37:$F$41</c:f>
              <c:numCache>
                <c:formatCode>General</c:formatCode>
                <c:ptCount val="5"/>
                <c:pt idx="0">
                  <c:v>120</c:v>
                </c:pt>
                <c:pt idx="1">
                  <c:v>300</c:v>
                </c:pt>
                <c:pt idx="2">
                  <c:v>760</c:v>
                </c:pt>
                <c:pt idx="3">
                  <c:v>450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8-4C2E-A46B-312D3B664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340303"/>
        <c:axId val="1597332623"/>
      </c:barChart>
      <c:catAx>
        <c:axId val="159734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32623"/>
        <c:crosses val="autoZero"/>
        <c:auto val="1"/>
        <c:lblAlgn val="ctr"/>
        <c:lblOffset val="100"/>
        <c:noMultiLvlLbl val="0"/>
      </c:catAx>
      <c:valAx>
        <c:axId val="15973326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734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Hiring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Data Talent'!$E$4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rgbClr val="666699"/>
              </a:solidFill>
              <a:round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Data Talent'!$D$5:$D$16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 Data Talent'!$E$5:$E$16</c:f>
              <c:numCache>
                <c:formatCode>General</c:formatCode>
                <c:ptCount val="12"/>
                <c:pt idx="0">
                  <c:v>92</c:v>
                </c:pt>
                <c:pt idx="1">
                  <c:v>101</c:v>
                </c:pt>
                <c:pt idx="2">
                  <c:v>129</c:v>
                </c:pt>
                <c:pt idx="3">
                  <c:v>152</c:v>
                </c:pt>
                <c:pt idx="4">
                  <c:v>120</c:v>
                </c:pt>
                <c:pt idx="5">
                  <c:v>100</c:v>
                </c:pt>
                <c:pt idx="6">
                  <c:v>99</c:v>
                </c:pt>
                <c:pt idx="7">
                  <c:v>158</c:v>
                </c:pt>
                <c:pt idx="8">
                  <c:v>154</c:v>
                </c:pt>
                <c:pt idx="9">
                  <c:v>84</c:v>
                </c:pt>
                <c:pt idx="10">
                  <c:v>140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4-4555-B090-1C8830015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550739695"/>
        <c:axId val="1550748815"/>
      </c:lineChart>
      <c:catAx>
        <c:axId val="155073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48815"/>
        <c:crosses val="autoZero"/>
        <c:auto val="1"/>
        <c:lblAlgn val="ctr"/>
        <c:lblOffset val="100"/>
        <c:noMultiLvlLbl val="0"/>
      </c:catAx>
      <c:valAx>
        <c:axId val="15507488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073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Hired vs Leavers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layout>
        <c:manualLayout>
          <c:xMode val="edge"/>
          <c:yMode val="edge"/>
          <c:x val="0.3502688405797101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184310084824948E-2"/>
          <c:y val="0.17714484126984126"/>
          <c:w val="0.95072666426954922"/>
          <c:h val="0.637340332458442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Data Talent'!$J$6</c:f>
              <c:strCache>
                <c:ptCount val="1"/>
                <c:pt idx="0">
                  <c:v>Hired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6666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Data Talent'!$I$7:$I$12</c:f>
              <c:strCache>
                <c:ptCount val="6"/>
                <c:pt idx="0">
                  <c:v>Sales</c:v>
                </c:pt>
                <c:pt idx="1">
                  <c:v>Warehouse</c:v>
                </c:pt>
                <c:pt idx="2">
                  <c:v>Plants</c:v>
                </c:pt>
                <c:pt idx="3">
                  <c:v>Logistics</c:v>
                </c:pt>
                <c:pt idx="4">
                  <c:v>HR</c:v>
                </c:pt>
                <c:pt idx="5">
                  <c:v>Finance</c:v>
                </c:pt>
              </c:strCache>
            </c:strRef>
          </c:cat>
          <c:val>
            <c:numRef>
              <c:f>' Data Talent'!$J$7:$J$12</c:f>
              <c:numCache>
                <c:formatCode>General</c:formatCode>
                <c:ptCount val="6"/>
                <c:pt idx="0">
                  <c:v>60</c:v>
                </c:pt>
                <c:pt idx="1">
                  <c:v>55</c:v>
                </c:pt>
                <c:pt idx="2">
                  <c:v>55</c:v>
                </c:pt>
                <c:pt idx="3">
                  <c:v>40</c:v>
                </c:pt>
                <c:pt idx="4">
                  <c:v>26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6-450E-9043-1A0A7AA824FF}"/>
            </c:ext>
          </c:extLst>
        </c:ser>
        <c:ser>
          <c:idx val="1"/>
          <c:order val="1"/>
          <c:tx>
            <c:strRef>
              <c:f>' Data Talent'!$K$6</c:f>
              <c:strCache>
                <c:ptCount val="1"/>
                <c:pt idx="0">
                  <c:v>Leavers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Data Talent'!$I$7:$I$12</c:f>
              <c:strCache>
                <c:ptCount val="6"/>
                <c:pt idx="0">
                  <c:v>Sales</c:v>
                </c:pt>
                <c:pt idx="1">
                  <c:v>Warehouse</c:v>
                </c:pt>
                <c:pt idx="2">
                  <c:v>Plants</c:v>
                </c:pt>
                <c:pt idx="3">
                  <c:v>Logistics</c:v>
                </c:pt>
                <c:pt idx="4">
                  <c:v>HR</c:v>
                </c:pt>
                <c:pt idx="5">
                  <c:v>Finance</c:v>
                </c:pt>
              </c:strCache>
            </c:strRef>
          </c:cat>
          <c:val>
            <c:numRef>
              <c:f>' Data Talent'!$K$7:$K$12</c:f>
              <c:numCache>
                <c:formatCode>General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18</c:v>
                </c:pt>
                <c:pt idx="3">
                  <c:v>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6-450E-9043-1A0A7AA82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27"/>
        <c:axId val="1621741407"/>
        <c:axId val="1621745247"/>
      </c:barChart>
      <c:catAx>
        <c:axId val="162174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45247"/>
        <c:crosses val="autoZero"/>
        <c:auto val="1"/>
        <c:lblAlgn val="ctr"/>
        <c:lblOffset val="100"/>
        <c:noMultiLvlLbl val="0"/>
      </c:catAx>
      <c:valAx>
        <c:axId val="16217452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174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34623480432403E-2"/>
          <c:y val="7.8615361759025407E-2"/>
          <c:w val="0.25379610025603483"/>
          <c:h val="0.1415104244044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Hired (Level Wise)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915764878066766E-2"/>
          <c:y val="8.0349521527200402E-2"/>
          <c:w val="0.97021113272463777"/>
          <c:h val="0.67707210511729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Data Talent'!$R$7</c:f>
              <c:strCache>
                <c:ptCount val="1"/>
                <c:pt idx="0">
                  <c:v>Hired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Data Talent'!$Q$8:$Q$15</c:f>
              <c:strCache>
                <c:ptCount val="8"/>
                <c:pt idx="0">
                  <c:v>C Level</c:v>
                </c:pt>
                <c:pt idx="1">
                  <c:v>Sr. manager</c:v>
                </c:pt>
                <c:pt idx="2">
                  <c:v>Manager</c:v>
                </c:pt>
                <c:pt idx="3">
                  <c:v>Supervisory</c:v>
                </c:pt>
                <c:pt idx="4">
                  <c:v>Specialist</c:v>
                </c:pt>
                <c:pt idx="5">
                  <c:v>Officer</c:v>
                </c:pt>
                <c:pt idx="6">
                  <c:v>Coordinator</c:v>
                </c:pt>
                <c:pt idx="7">
                  <c:v>Labour</c:v>
                </c:pt>
              </c:strCache>
            </c:strRef>
          </c:cat>
          <c:val>
            <c:numRef>
              <c:f>' Data Talent'!$R$8:$R$15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22</c:v>
                </c:pt>
                <c:pt idx="4">
                  <c:v>40</c:v>
                </c:pt>
                <c:pt idx="5">
                  <c:v>46</c:v>
                </c:pt>
                <c:pt idx="6">
                  <c:v>42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C-433B-84D2-E88F20307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27"/>
        <c:axId val="1428081647"/>
        <c:axId val="1428097967"/>
      </c:barChart>
      <c:catAx>
        <c:axId val="142808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Aldhabi" panose="01000000000000000000" pitchFamily="2" charset="-78"/>
              </a:defRPr>
            </a:pPr>
            <a:endParaRPr lang="en-US"/>
          </a:p>
        </c:txPr>
        <c:crossAx val="1428097967"/>
        <c:crosses val="autoZero"/>
        <c:auto val="1"/>
        <c:lblAlgn val="ctr"/>
        <c:lblOffset val="100"/>
        <c:noMultiLvlLbl val="0"/>
      </c:catAx>
      <c:valAx>
        <c:axId val="14280979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2808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Data Talent'!$J$17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3D8-4506-BF8A-A79FF1D6B637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D8-4506-BF8A-A79FF1D6B637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D8-4506-BF8A-A79FF1D6B637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3D8-4506-BF8A-A79FF1D6B637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D8-4506-BF8A-A79FF1D6B6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Data Talent'!$I$18:$I$22</c:f>
              <c:strCache>
                <c:ptCount val="5"/>
                <c:pt idx="0">
                  <c:v>Hired</c:v>
                </c:pt>
                <c:pt idx="1">
                  <c:v>Offered</c:v>
                </c:pt>
                <c:pt idx="2">
                  <c:v>Shortlisted</c:v>
                </c:pt>
                <c:pt idx="3">
                  <c:v>Interviewed</c:v>
                </c:pt>
                <c:pt idx="4">
                  <c:v>Total Candidates</c:v>
                </c:pt>
              </c:strCache>
            </c:strRef>
          </c:cat>
          <c:val>
            <c:numRef>
              <c:f>' Data Talent'!$J$18:$J$22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8-4506-BF8A-A79FF1D6B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660987839"/>
        <c:axId val="1660988799"/>
      </c:barChart>
      <c:catAx>
        <c:axId val="1660987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88799"/>
        <c:crosses val="autoZero"/>
        <c:auto val="1"/>
        <c:lblAlgn val="ctr"/>
        <c:lblOffset val="100"/>
        <c:noMultiLvlLbl val="0"/>
      </c:catAx>
      <c:valAx>
        <c:axId val="1660988799"/>
        <c:scaling>
          <c:orientation val="minMax"/>
          <c:max val="11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66098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Vacancies Statues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8977921877411"/>
          <c:y val="0.29713886077719909"/>
          <c:w val="0.77882044156245178"/>
          <c:h val="0.49805445165749268"/>
        </c:manualLayout>
      </c:layout>
      <c:doughnutChart>
        <c:varyColors val="1"/>
        <c:ser>
          <c:idx val="0"/>
          <c:order val="0"/>
          <c:tx>
            <c:strRef>
              <c:f>' Data Talent'!$E$19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FB-4798-A702-8C59D432C408}"/>
              </c:ext>
            </c:extLst>
          </c:dPt>
          <c:dPt>
            <c:idx val="1"/>
            <c:bubble3D val="0"/>
            <c:spPr>
              <a:solidFill>
                <a:srgbClr val="0066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FB-4798-A702-8C59D432C408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FB-4798-A702-8C59D432C408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FB-4798-A702-8C59D432C408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FB-4798-A702-8C59D432C4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Data Talent'!$D$20:$D$23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Pending</c:v>
                </c:pt>
                <c:pt idx="3">
                  <c:v>Not Statrted yet</c:v>
                </c:pt>
              </c:strCache>
            </c:strRef>
          </c:cat>
          <c:val>
            <c:numRef>
              <c:f>' Data Talent'!$E$20:$E$23</c:f>
              <c:numCache>
                <c:formatCode>General</c:formatCode>
                <c:ptCount val="4"/>
                <c:pt idx="0">
                  <c:v>33</c:v>
                </c:pt>
                <c:pt idx="1">
                  <c:v>40</c:v>
                </c:pt>
                <c:pt idx="2">
                  <c:v>5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FB-4798-A702-8C59D432C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2493438320209973E-2"/>
          <c:y val="0.11740856844305123"/>
          <c:w val="0.93422829499253757"/>
          <c:h val="0.129573552522235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Recruitment Resources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580263656207999E-2"/>
          <c:y val="0.13322314049586778"/>
          <c:w val="0.97941973634379198"/>
          <c:h val="0.623586473178455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Data Talent'!$O$19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BA979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Data Talent'!$N$20:$N$26</c:f>
              <c:strCache>
                <c:ptCount val="7"/>
                <c:pt idx="0">
                  <c:v>Overseas</c:v>
                </c:pt>
                <c:pt idx="1">
                  <c:v>Bayt</c:v>
                </c:pt>
                <c:pt idx="2">
                  <c:v>website</c:v>
                </c:pt>
                <c:pt idx="3">
                  <c:v>Headhunting</c:v>
                </c:pt>
                <c:pt idx="4">
                  <c:v>Refferal</c:v>
                </c:pt>
                <c:pt idx="5">
                  <c:v>LinkedIn</c:v>
                </c:pt>
                <c:pt idx="6">
                  <c:v>Internal</c:v>
                </c:pt>
              </c:strCache>
            </c:strRef>
          </c:cat>
          <c:val>
            <c:numRef>
              <c:f>' Data Talent'!$O$20:$O$26</c:f>
              <c:numCache>
                <c:formatCode>General</c:formatCode>
                <c:ptCount val="7"/>
                <c:pt idx="0">
                  <c:v>33</c:v>
                </c:pt>
                <c:pt idx="1">
                  <c:v>30</c:v>
                </c:pt>
                <c:pt idx="2">
                  <c:v>18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2-4982-B6C8-D860F6E85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334063"/>
        <c:axId val="1597344623"/>
      </c:barChart>
      <c:catAx>
        <c:axId val="15973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97344623"/>
        <c:crosses val="autoZero"/>
        <c:auto val="1"/>
        <c:lblAlgn val="ctr"/>
        <c:lblOffset val="100"/>
        <c:noMultiLvlLbl val="0"/>
      </c:catAx>
      <c:valAx>
        <c:axId val="15973446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733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Cost Per Hire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849435362504084E-2"/>
          <c:y val="0.15077537491849599"/>
          <c:w val="0.95290492226215284"/>
          <c:h val="0.72364431645294502"/>
        </c:manualLayout>
      </c:layout>
      <c:lineChart>
        <c:grouping val="standard"/>
        <c:varyColors val="0"/>
        <c:ser>
          <c:idx val="0"/>
          <c:order val="0"/>
          <c:tx>
            <c:strRef>
              <c:f>' Data Talent'!$J$29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Data Talent'!$I$30:$I$41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 Data Talent'!$J$30:$J$41</c:f>
              <c:numCache>
                <c:formatCode>General</c:formatCode>
                <c:ptCount val="12"/>
                <c:pt idx="0">
                  <c:v>9833</c:v>
                </c:pt>
                <c:pt idx="1">
                  <c:v>14695</c:v>
                </c:pt>
                <c:pt idx="2">
                  <c:v>17210</c:v>
                </c:pt>
                <c:pt idx="3">
                  <c:v>13812</c:v>
                </c:pt>
                <c:pt idx="4">
                  <c:v>18762</c:v>
                </c:pt>
                <c:pt idx="5">
                  <c:v>17688</c:v>
                </c:pt>
                <c:pt idx="6">
                  <c:v>15498</c:v>
                </c:pt>
                <c:pt idx="7">
                  <c:v>21502</c:v>
                </c:pt>
                <c:pt idx="8">
                  <c:v>8241</c:v>
                </c:pt>
                <c:pt idx="9">
                  <c:v>15587</c:v>
                </c:pt>
                <c:pt idx="10">
                  <c:v>7930</c:v>
                </c:pt>
                <c:pt idx="11">
                  <c:v>13951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2-49CD-8A64-A788CE2DD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745860719"/>
        <c:axId val="1745861199"/>
      </c:lineChart>
      <c:catAx>
        <c:axId val="174586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861199"/>
        <c:crosses val="autoZero"/>
        <c:auto val="1"/>
        <c:lblAlgn val="ctr"/>
        <c:lblOffset val="100"/>
        <c:noMultiLvlLbl val="0"/>
      </c:catAx>
      <c:valAx>
        <c:axId val="1745861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586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Trainees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120456905503636E-2"/>
          <c:y val="0.29737563131313133"/>
          <c:w val="0.96198857736240917"/>
          <c:h val="0.51662815656565653"/>
        </c:manualLayout>
      </c:layout>
      <c:lineChart>
        <c:grouping val="standard"/>
        <c:varyColors val="0"/>
        <c:ser>
          <c:idx val="0"/>
          <c:order val="0"/>
          <c:tx>
            <c:strRef>
              <c:f>' Data Training'!$E$4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  <a:headEnd type="diamond"/>
              <a:tailEnd type="triangle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Data Training'!$D$5:$D$16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 Data Training'!$E$5:$E$16</c:f>
              <c:numCache>
                <c:formatCode>General</c:formatCode>
                <c:ptCount val="12"/>
                <c:pt idx="0">
                  <c:v>92</c:v>
                </c:pt>
                <c:pt idx="1">
                  <c:v>101</c:v>
                </c:pt>
                <c:pt idx="2">
                  <c:v>129</c:v>
                </c:pt>
                <c:pt idx="3">
                  <c:v>152</c:v>
                </c:pt>
                <c:pt idx="4">
                  <c:v>120</c:v>
                </c:pt>
                <c:pt idx="5">
                  <c:v>100</c:v>
                </c:pt>
                <c:pt idx="6">
                  <c:v>99</c:v>
                </c:pt>
                <c:pt idx="7">
                  <c:v>158</c:v>
                </c:pt>
                <c:pt idx="8">
                  <c:v>154</c:v>
                </c:pt>
                <c:pt idx="9">
                  <c:v>84</c:v>
                </c:pt>
                <c:pt idx="10">
                  <c:v>140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5-4E30-BF3E-BAD6E4E9FF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703324320"/>
        <c:axId val="703331040"/>
      </c:lineChart>
      <c:catAx>
        <c:axId val="7033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31040"/>
        <c:crosses val="autoZero"/>
        <c:auto val="1"/>
        <c:lblAlgn val="ctr"/>
        <c:lblOffset val="100"/>
        <c:noMultiLvlLbl val="0"/>
      </c:catAx>
      <c:valAx>
        <c:axId val="70333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332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Saudization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2635658914728682E-2"/>
          <c:y val="0.23837424122459752"/>
          <c:w val="0.9147286821705426"/>
          <c:h val="0.61596661388229079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 Data Hr'!$M$2</c:f>
              <c:strCache>
                <c:ptCount val="1"/>
                <c:pt idx="0">
                  <c:v>Below Target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delete val="1"/>
          </c:dLbls>
          <c:cat>
            <c:strRef>
              <c:f>' Data Hr'!$L$3:$L$8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Logistics</c:v>
                </c:pt>
                <c:pt idx="3">
                  <c:v>Sales</c:v>
                </c:pt>
                <c:pt idx="4">
                  <c:v>HR</c:v>
                </c:pt>
                <c:pt idx="5">
                  <c:v>Plants</c:v>
                </c:pt>
              </c:strCache>
            </c:strRef>
          </c:cat>
          <c:val>
            <c:numRef>
              <c:f>' Data Hr'!$M$3:$M$8</c:f>
              <c:numCache>
                <c:formatCode>0%</c:formatCode>
                <c:ptCount val="6"/>
                <c:pt idx="0">
                  <c:v>0.29032258064516131</c:v>
                </c:pt>
                <c:pt idx="1">
                  <c:v>0</c:v>
                </c:pt>
                <c:pt idx="2">
                  <c:v>0.13357400722021662</c:v>
                </c:pt>
                <c:pt idx="3">
                  <c:v>0.29411764705882354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1F-48E1-8705-A3CE93A2CA24}"/>
            </c:ext>
          </c:extLst>
        </c:ser>
        <c:ser>
          <c:idx val="3"/>
          <c:order val="1"/>
          <c:tx>
            <c:strRef>
              <c:f>' Data Hr'!$N$2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 Data Hr'!$L$3:$L$8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Logistics</c:v>
                </c:pt>
                <c:pt idx="3">
                  <c:v>Sales</c:v>
                </c:pt>
                <c:pt idx="4">
                  <c:v>HR</c:v>
                </c:pt>
                <c:pt idx="5">
                  <c:v>Plants</c:v>
                </c:pt>
              </c:strCache>
            </c:strRef>
          </c:cat>
          <c:val>
            <c:numRef>
              <c:f>' Data Hr'!$N$3:$N$8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FC1F-48E1-8705-A3CE93A2CA24}"/>
            </c:ext>
          </c:extLst>
        </c:ser>
        <c:ser>
          <c:idx val="4"/>
          <c:order val="2"/>
          <c:tx>
            <c:strRef>
              <c:f>' Data Hr'!$O$2</c:f>
              <c:strCache>
                <c:ptCount val="1"/>
                <c:pt idx="0">
                  <c:v>Met Target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dLbls>
            <c:delete val="1"/>
          </c:dLbls>
          <c:cat>
            <c:strRef>
              <c:f>' Data Hr'!$L$3:$L$8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Logistics</c:v>
                </c:pt>
                <c:pt idx="3">
                  <c:v>Sales</c:v>
                </c:pt>
                <c:pt idx="4">
                  <c:v>HR</c:v>
                </c:pt>
                <c:pt idx="5">
                  <c:v>Plants</c:v>
                </c:pt>
              </c:strCache>
            </c:strRef>
          </c:cat>
          <c:val>
            <c:numRef>
              <c:f>' Data Hr'!$O$3:$O$8</c:f>
              <c:numCache>
                <c:formatCode>0%</c:formatCode>
                <c:ptCount val="6"/>
                <c:pt idx="0">
                  <c:v>0</c:v>
                </c:pt>
                <c:pt idx="1">
                  <c:v>0.33613445378151263</c:v>
                </c:pt>
                <c:pt idx="2">
                  <c:v>0</c:v>
                </c:pt>
                <c:pt idx="3">
                  <c:v>0</c:v>
                </c:pt>
                <c:pt idx="4">
                  <c:v>0.56204379562043794</c:v>
                </c:pt>
                <c:pt idx="5">
                  <c:v>0.30303030303030304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1F-48E1-8705-A3CE93A2CA24}"/>
            </c:ext>
          </c:extLst>
        </c:ser>
        <c:ser>
          <c:idx val="0"/>
          <c:order val="3"/>
          <c:tx>
            <c:strRef>
              <c:f>[1]HR!$AQ$4</c:f>
              <c:strCache>
                <c:ptCount val="1"/>
                <c:pt idx="0">
                  <c:v>Below Target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[1]Data_HR!$B$6:$B$11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Logistics</c:v>
                </c:pt>
                <c:pt idx="3">
                  <c:v>Sales</c:v>
                </c:pt>
                <c:pt idx="4">
                  <c:v>HR</c:v>
                </c:pt>
                <c:pt idx="5">
                  <c:v>Plants</c:v>
                </c:pt>
              </c:strCache>
            </c:strRef>
          </c:cat>
          <c:val>
            <c:numRef>
              <c:f>[1]HR!$AQ$5:$AQ$10</c:f>
              <c:numCache>
                <c:formatCode>General</c:formatCode>
                <c:ptCount val="6"/>
                <c:pt idx="0">
                  <c:v>0.29032258064516131</c:v>
                </c:pt>
                <c:pt idx="1">
                  <c:v>#N/A</c:v>
                </c:pt>
                <c:pt idx="2">
                  <c:v>0.13357400722021662</c:v>
                </c:pt>
                <c:pt idx="3">
                  <c:v>0.29411764705882354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1F-48E1-8705-A3CE93A2CA24}"/>
            </c:ext>
          </c:extLst>
        </c:ser>
        <c:ser>
          <c:idx val="1"/>
          <c:order val="4"/>
          <c:tx>
            <c:strRef>
              <c:f>[1]HR!$AR$4</c:f>
              <c:strCache>
                <c:ptCount val="1"/>
                <c:pt idx="0">
                  <c:v>Meet Target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[1]Data_HR!$B$6:$B$11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Logistics</c:v>
                </c:pt>
                <c:pt idx="3">
                  <c:v>Sales</c:v>
                </c:pt>
                <c:pt idx="4">
                  <c:v>HR</c:v>
                </c:pt>
                <c:pt idx="5">
                  <c:v>Plants</c:v>
                </c:pt>
              </c:strCache>
            </c:strRef>
          </c:cat>
          <c:val>
            <c:numRef>
              <c:f>[1]HR!$AR$5:$AR$10</c:f>
              <c:numCache>
                <c:formatCode>General</c:formatCode>
                <c:ptCount val="6"/>
                <c:pt idx="0">
                  <c:v>#N/A</c:v>
                </c:pt>
                <c:pt idx="1">
                  <c:v>0.33613445378151263</c:v>
                </c:pt>
                <c:pt idx="2">
                  <c:v>#N/A</c:v>
                </c:pt>
                <c:pt idx="3">
                  <c:v>#N/A</c:v>
                </c:pt>
                <c:pt idx="4">
                  <c:v>0.56204379562043794</c:v>
                </c:pt>
                <c:pt idx="5">
                  <c:v>0.30303030303030304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1F-48E1-8705-A3CE93A2CA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81517407"/>
        <c:axId val="1100908351"/>
      </c:barChart>
      <c:catAx>
        <c:axId val="19815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100908351"/>
        <c:crosses val="autoZero"/>
        <c:auto val="1"/>
        <c:lblAlgn val="ctr"/>
        <c:lblOffset val="100"/>
        <c:noMultiLvlLbl val="0"/>
      </c:catAx>
      <c:valAx>
        <c:axId val="110090835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81517407"/>
        <c:crosses val="autoZero"/>
        <c:crossBetween val="between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1.1227252843394576E-2"/>
          <c:y val="2.8355934674832307E-2"/>
          <c:w val="0.20532320087895986"/>
          <c:h val="0.1522643925479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Trained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35500370146036E-2"/>
          <c:y val="0.2216172193280099"/>
          <c:w val="0.86485766202301639"/>
          <c:h val="0.595359085956243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Data Training'!$J$4</c:f>
              <c:strCache>
                <c:ptCount val="1"/>
                <c:pt idx="0">
                  <c:v>Trained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Data Training'!$I$5:$I$10</c:f>
              <c:strCache>
                <c:ptCount val="6"/>
                <c:pt idx="0">
                  <c:v>Warehouse</c:v>
                </c:pt>
                <c:pt idx="1">
                  <c:v>HR</c:v>
                </c:pt>
                <c:pt idx="2">
                  <c:v>Logistics</c:v>
                </c:pt>
                <c:pt idx="3">
                  <c:v>Sales</c:v>
                </c:pt>
                <c:pt idx="4">
                  <c:v>Finance</c:v>
                </c:pt>
                <c:pt idx="5">
                  <c:v>Plants</c:v>
                </c:pt>
              </c:strCache>
            </c:strRef>
          </c:cat>
          <c:val>
            <c:numRef>
              <c:f>' Data Training'!$J$5:$J$10</c:f>
              <c:numCache>
                <c:formatCode>General</c:formatCode>
                <c:ptCount val="6"/>
                <c:pt idx="0">
                  <c:v>120</c:v>
                </c:pt>
                <c:pt idx="1">
                  <c:v>200</c:v>
                </c:pt>
                <c:pt idx="2">
                  <c:v>300</c:v>
                </c:pt>
                <c:pt idx="3">
                  <c:v>339</c:v>
                </c:pt>
                <c:pt idx="4">
                  <c:v>370</c:v>
                </c:pt>
                <c:pt idx="5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B-4C3C-A825-3333E6429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1"/>
        <c:overlap val="-27"/>
        <c:axId val="864809184"/>
        <c:axId val="864824544"/>
      </c:barChart>
      <c:catAx>
        <c:axId val="8648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24544"/>
        <c:crosses val="autoZero"/>
        <c:auto val="1"/>
        <c:lblAlgn val="ctr"/>
        <c:lblOffset val="100"/>
        <c:noMultiLvlLbl val="0"/>
      </c:catAx>
      <c:valAx>
        <c:axId val="86482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0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Courses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64598303697694948"/>
          <c:y val="3.1372587769137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804023013697073E-2"/>
          <c:y val="0.14763933920024705"/>
          <c:w val="0.57767016717310182"/>
          <c:h val="0.85236066079975292"/>
        </c:manualLayout>
      </c:layout>
      <c:pieChart>
        <c:varyColors val="1"/>
        <c:ser>
          <c:idx val="0"/>
          <c:order val="0"/>
          <c:tx>
            <c:strRef>
              <c:f>' Data Training'!$N$4</c:f>
              <c:strCache>
                <c:ptCount val="1"/>
                <c:pt idx="0">
                  <c:v>Count</c:v>
                </c:pt>
              </c:strCache>
            </c:strRef>
          </c:tx>
          <c:spPr>
            <a:ln w="3175"/>
          </c:spPr>
          <c:dPt>
            <c:idx val="0"/>
            <c:bubble3D val="0"/>
            <c:spPr>
              <a:solidFill>
                <a:srgbClr val="B99791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0-42C8-8179-42CA58BCFB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3175">
                <a:solidFill>
                  <a:srgbClr val="57706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F0-42C8-8179-42CA58BCFBDD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F0-42C8-8179-42CA58BCFBDD}"/>
              </c:ext>
            </c:extLst>
          </c:dPt>
          <c:dPt>
            <c:idx val="3"/>
            <c:bubble3D val="0"/>
            <c:spPr>
              <a:solidFill>
                <a:srgbClr val="006666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F0-42C8-8179-42CA58BCFBDD}"/>
              </c:ext>
            </c:extLst>
          </c:dPt>
          <c:dPt>
            <c:idx val="4"/>
            <c:bubble3D val="0"/>
            <c:spPr>
              <a:solidFill>
                <a:srgbClr val="9984BA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F0-42C8-8179-42CA58BCFBDD}"/>
              </c:ext>
            </c:extLst>
          </c:dPt>
          <c:dPt>
            <c:idx val="5"/>
            <c:bubble3D val="0"/>
            <c:spPr>
              <a:solidFill>
                <a:srgbClr val="7D687C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F0-42C8-8179-42CA58BCFB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Data Training'!$M$5:$M$10</c:f>
              <c:strCache>
                <c:ptCount val="6"/>
                <c:pt idx="0">
                  <c:v>Soft Skills</c:v>
                </c:pt>
                <c:pt idx="1">
                  <c:v>Leadership</c:v>
                </c:pt>
                <c:pt idx="2">
                  <c:v>Technical</c:v>
                </c:pt>
                <c:pt idx="3">
                  <c:v>Product Knowledge</c:v>
                </c:pt>
                <c:pt idx="4">
                  <c:v>Workshops</c:v>
                </c:pt>
                <c:pt idx="5">
                  <c:v>Orientation</c:v>
                </c:pt>
              </c:strCache>
            </c:strRef>
          </c:cat>
          <c:val>
            <c:numRef>
              <c:f>' Data Training'!$N$5:$N$10</c:f>
              <c:numCache>
                <c:formatCode>General</c:formatCode>
                <c:ptCount val="6"/>
                <c:pt idx="0">
                  <c:v>30</c:v>
                </c:pt>
                <c:pt idx="1">
                  <c:v>12</c:v>
                </c:pt>
                <c:pt idx="2">
                  <c:v>78</c:v>
                </c:pt>
                <c:pt idx="3">
                  <c:v>64</c:v>
                </c:pt>
                <c:pt idx="4">
                  <c:v>20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F0-42C8-8179-42CA58BCF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379750039237533"/>
          <c:y val="0.25797283677361338"/>
          <c:w val="0.37653891158122943"/>
          <c:h val="0.74202716322638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Attendance Rate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050"/>
          </a:p>
        </c:rich>
      </c:tx>
      <c:layout>
        <c:manualLayout>
          <c:xMode val="edge"/>
          <c:yMode val="edge"/>
          <c:x val="0.49161613705650214"/>
          <c:y val="6.91462431646338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752155163097012"/>
          <c:w val="0.93888888888888888"/>
          <c:h val="0.56515087363525784"/>
        </c:manualLayout>
      </c:layout>
      <c:lineChart>
        <c:grouping val="standard"/>
        <c:varyColors val="0"/>
        <c:ser>
          <c:idx val="0"/>
          <c:order val="0"/>
          <c:tx>
            <c:strRef>
              <c:f>' Data Training'!$H$18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oval"/>
              <a:tailEnd type="stealth" w="lg" len="med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Data Training'!$G$19:$G$30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 Data Training'!$H$19:$H$30</c:f>
              <c:numCache>
                <c:formatCode>0%</c:formatCode>
                <c:ptCount val="12"/>
                <c:pt idx="0">
                  <c:v>0.9</c:v>
                </c:pt>
                <c:pt idx="1">
                  <c:v>0.92</c:v>
                </c:pt>
                <c:pt idx="2">
                  <c:v>0.85</c:v>
                </c:pt>
                <c:pt idx="3">
                  <c:v>0.88</c:v>
                </c:pt>
                <c:pt idx="4">
                  <c:v>0.9</c:v>
                </c:pt>
                <c:pt idx="5">
                  <c:v>0.99</c:v>
                </c:pt>
                <c:pt idx="6">
                  <c:v>1</c:v>
                </c:pt>
                <c:pt idx="7">
                  <c:v>0.9</c:v>
                </c:pt>
                <c:pt idx="8">
                  <c:v>0.88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FDC-4344-9159-82EF19044C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855447600"/>
        <c:axId val="855458640"/>
      </c:lineChart>
      <c:catAx>
        <c:axId val="85544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58640"/>
        <c:crosses val="autoZero"/>
        <c:auto val="1"/>
        <c:lblAlgn val="ctr"/>
        <c:lblOffset val="100"/>
        <c:noMultiLvlLbl val="0"/>
      </c:catAx>
      <c:valAx>
        <c:axId val="855458640"/>
        <c:scaling>
          <c:orientation val="minMax"/>
          <c:max val="1.05"/>
          <c:min val="0.60000000000000009"/>
        </c:scaling>
        <c:delete val="1"/>
        <c:axPos val="l"/>
        <c:numFmt formatCode="0%" sourceLinked="1"/>
        <c:majorTickMark val="none"/>
        <c:minorTickMark val="none"/>
        <c:tickLblPos val="nextTo"/>
        <c:crossAx val="85544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 </a:t>
            </a: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Skill Matrices Complateness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62275237983312E-2"/>
          <c:y val="0.15361111111111111"/>
          <c:w val="0.96037724762016685"/>
          <c:h val="0.640457158045117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 Data Training'!$L$21</c:f>
              <c:strCache>
                <c:ptCount val="1"/>
                <c:pt idx="0">
                  <c:v>Trained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cat>
            <c:strRef>
              <c:f>' Data Training'!$K$22:$K$27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HR</c:v>
                </c:pt>
                <c:pt idx="3">
                  <c:v>Logistics</c:v>
                </c:pt>
                <c:pt idx="4">
                  <c:v>Sales</c:v>
                </c:pt>
                <c:pt idx="5">
                  <c:v>Plants</c:v>
                </c:pt>
              </c:strCache>
            </c:strRef>
          </c:cat>
          <c:val>
            <c:numRef>
              <c:f>' Data Training'!$L$22:$L$27</c:f>
              <c:numCache>
                <c:formatCode>0%</c:formatCode>
                <c:ptCount val="6"/>
                <c:pt idx="0">
                  <c:v>0.4</c:v>
                </c:pt>
                <c:pt idx="1">
                  <c:v>0.88</c:v>
                </c:pt>
                <c:pt idx="2">
                  <c:v>0.9</c:v>
                </c:pt>
                <c:pt idx="3">
                  <c:v>0.67</c:v>
                </c:pt>
                <c:pt idx="4">
                  <c:v>0.5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6-4469-8E78-1C634945D8BB}"/>
            </c:ext>
          </c:extLst>
        </c:ser>
        <c:ser>
          <c:idx val="1"/>
          <c:order val="1"/>
          <c:tx>
            <c:strRef>
              <c:f>' Data Training'!$M$21</c:f>
              <c:strCache>
                <c:ptCount val="1"/>
                <c:pt idx="0">
                  <c:v>remaining</c:v>
                </c:pt>
              </c:strCache>
            </c:strRef>
          </c:tx>
          <c:spPr>
            <a:pattFill prst="pct25">
              <a:fgClr>
                <a:srgbClr val="00666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 Data Training'!$K$22:$K$27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HR</c:v>
                </c:pt>
                <c:pt idx="3">
                  <c:v>Logistics</c:v>
                </c:pt>
                <c:pt idx="4">
                  <c:v>Sales</c:v>
                </c:pt>
                <c:pt idx="5">
                  <c:v>Plants</c:v>
                </c:pt>
              </c:strCache>
            </c:strRef>
          </c:cat>
          <c:val>
            <c:numRef>
              <c:f>' Data Training'!$M$22:$M$27</c:f>
              <c:numCache>
                <c:formatCode>0%</c:formatCode>
                <c:ptCount val="6"/>
                <c:pt idx="0">
                  <c:v>0.6</c:v>
                </c:pt>
                <c:pt idx="1">
                  <c:v>0.12</c:v>
                </c:pt>
                <c:pt idx="2">
                  <c:v>9.9999999999999978E-2</c:v>
                </c:pt>
                <c:pt idx="3">
                  <c:v>0.32999999999999996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6-4469-8E78-1C634945D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5471120"/>
        <c:axId val="855474000"/>
      </c:barChart>
      <c:catAx>
        <c:axId val="85547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855474000"/>
        <c:crosses val="autoZero"/>
        <c:auto val="1"/>
        <c:lblAlgn val="ctr"/>
        <c:lblOffset val="100"/>
        <c:noMultiLvlLbl val="0"/>
      </c:catAx>
      <c:valAx>
        <c:axId val="85547400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85547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8013237475750304E-2"/>
          <c:w val="1"/>
          <c:h val="0.7867481782168535"/>
        </c:manualLayout>
      </c:layout>
      <c:doughnutChart>
        <c:varyColors val="1"/>
        <c:ser>
          <c:idx val="0"/>
          <c:order val="0"/>
          <c:tx>
            <c:strRef>
              <c:f>' Data Training'!$Q$15</c:f>
              <c:strCache>
                <c:ptCount val="1"/>
                <c:pt idx="0">
                  <c:v>Spent Budget</c:v>
                </c:pt>
              </c:strCache>
            </c:strRef>
          </c:tx>
          <c:spPr>
            <a:solidFill>
              <a:srgbClr val="006666"/>
            </a:solidFill>
          </c:spPr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60-43D0-BED5-CA4931ED0027}"/>
              </c:ext>
            </c:extLst>
          </c:dPt>
          <c:dPt>
            <c:idx val="1"/>
            <c:bubble3D val="0"/>
            <c:spPr>
              <a:pattFill prst="pct75">
                <a:fgClr>
                  <a:srgbClr val="00666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60-43D0-BED5-CA4931ED0027}"/>
              </c:ext>
            </c:extLst>
          </c:dPt>
          <c:val>
            <c:numRef>
              <c:f>' Data Training'!$R$15:$S$15</c:f>
              <c:numCache>
                <c:formatCode>0%</c:formatCode>
                <c:ptCount val="2"/>
                <c:pt idx="0">
                  <c:v>0.9</c:v>
                </c:pt>
                <c:pt idx="1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60-43D0-BED5-CA4931ED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444475551688928E-2"/>
          <c:y val="0.21050694979562556"/>
          <c:w val="0.91555549645179102"/>
          <c:h val="0.43597835737920848"/>
        </c:manualLayout>
      </c:layout>
      <c:pieChart>
        <c:varyColors val="1"/>
        <c:ser>
          <c:idx val="0"/>
          <c:order val="0"/>
          <c:tx>
            <c:strRef>
              <c:f>' Data Training'!$R$21</c:f>
              <c:strCache>
                <c:ptCount val="1"/>
                <c:pt idx="0">
                  <c:v>%</c:v>
                </c:pt>
              </c:strCache>
            </c:strRef>
          </c:tx>
          <c:spPr>
            <a:ln w="3175"/>
          </c:spPr>
          <c:dPt>
            <c:idx val="0"/>
            <c:bubble3D val="0"/>
            <c:spPr>
              <a:solidFill>
                <a:srgbClr val="006666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9D-420D-A84D-6A477AE94E94}"/>
              </c:ext>
            </c:extLst>
          </c:dPt>
          <c:dPt>
            <c:idx val="1"/>
            <c:bubble3D val="0"/>
            <c:spPr>
              <a:solidFill>
                <a:srgbClr val="996633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9D-420D-A84D-6A477AE94E94}"/>
              </c:ext>
            </c:extLst>
          </c:dPt>
          <c:dPt>
            <c:idx val="2"/>
            <c:bubble3D val="0"/>
            <c:spPr>
              <a:solidFill>
                <a:srgbClr val="9984BA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9D-420D-A84D-6A477AE94E94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9D-420D-A84D-6A477AE94E94}"/>
              </c:ext>
            </c:extLst>
          </c:dPt>
          <c:dPt>
            <c:idx val="4"/>
            <c:bubble3D val="0"/>
            <c:spPr>
              <a:solidFill>
                <a:srgbClr val="9900CC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9D-420D-A84D-6A477AE94E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Data Training'!$Q$22:$Q$26</c:f>
              <c:strCache>
                <c:ptCount val="5"/>
                <c:pt idx="0">
                  <c:v>In-House</c:v>
                </c:pt>
                <c:pt idx="1">
                  <c:v>External</c:v>
                </c:pt>
                <c:pt idx="2">
                  <c:v>E-Learning</c:v>
                </c:pt>
                <c:pt idx="3">
                  <c:v>Coaching</c:v>
                </c:pt>
                <c:pt idx="4">
                  <c:v>Other</c:v>
                </c:pt>
              </c:strCache>
            </c:strRef>
          </c:cat>
          <c:val>
            <c:numRef>
              <c:f>' Data Training'!$R$22:$R$26</c:f>
              <c:numCache>
                <c:formatCode>0%</c:formatCode>
                <c:ptCount val="5"/>
                <c:pt idx="0">
                  <c:v>0.22</c:v>
                </c:pt>
                <c:pt idx="1">
                  <c:v>0.4</c:v>
                </c:pt>
                <c:pt idx="2">
                  <c:v>0.16</c:v>
                </c:pt>
                <c:pt idx="3">
                  <c:v>0.12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9D-420D-A84D-6A477AE94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963896882397857E-2"/>
          <c:y val="0.72710334285137412"/>
          <c:w val="0.89362780229498562"/>
          <c:h val="0.24359262784459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Data Employee '!$E$3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66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Data Employee '!$C$4:$C$15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 Data Employee '!$E$4:$E$15</c:f>
              <c:numCache>
                <c:formatCode>_(* #,##0.00_);_(* \(#,##0.00\);_(* "-"??_);_(@_)</c:formatCode>
                <c:ptCount val="12"/>
                <c:pt idx="0">
                  <c:v>13.996765</c:v>
                </c:pt>
                <c:pt idx="1">
                  <c:v>12.151336000000001</c:v>
                </c:pt>
                <c:pt idx="2">
                  <c:v>13.231749000000001</c:v>
                </c:pt>
                <c:pt idx="3">
                  <c:v>12.541427000000001</c:v>
                </c:pt>
                <c:pt idx="4">
                  <c:v>13.778639999999999</c:v>
                </c:pt>
                <c:pt idx="5">
                  <c:v>12.045856000000001</c:v>
                </c:pt>
                <c:pt idx="6">
                  <c:v>13.879355</c:v>
                </c:pt>
                <c:pt idx="7">
                  <c:v>13.317648</c:v>
                </c:pt>
                <c:pt idx="8">
                  <c:v>12.845511</c:v>
                </c:pt>
                <c:pt idx="9">
                  <c:v>13.731248000000001</c:v>
                </c:pt>
                <c:pt idx="10">
                  <c:v>12.792221</c:v>
                </c:pt>
                <c:pt idx="11">
                  <c:v>13.577558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A-456A-A3C6-92905DF13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27"/>
        <c:axId val="804511247"/>
        <c:axId val="804507887"/>
      </c:barChart>
      <c:catAx>
        <c:axId val="80451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07887"/>
        <c:crosses val="autoZero"/>
        <c:auto val="1"/>
        <c:lblAlgn val="ctr"/>
        <c:lblOffset val="100"/>
        <c:noMultiLvlLbl val="0"/>
      </c:catAx>
      <c:valAx>
        <c:axId val="80450788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80451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130952380952379"/>
          <c:y val="1.6563146997929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274918300653586E-2"/>
          <c:y val="0.17554259259259258"/>
          <c:w val="0.91269841269841268"/>
          <c:h val="0.65294840628399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Data Employee '!$F$21</c:f>
              <c:strCache>
                <c:ptCount val="1"/>
                <c:pt idx="0">
                  <c:v>Annual  Payroll (M)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Data Employee '!$C$22:$C$27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HR</c:v>
                </c:pt>
                <c:pt idx="3">
                  <c:v>Logistics</c:v>
                </c:pt>
                <c:pt idx="4">
                  <c:v>Sales</c:v>
                </c:pt>
                <c:pt idx="5">
                  <c:v>Plants</c:v>
                </c:pt>
              </c:strCache>
            </c:strRef>
          </c:cat>
          <c:val>
            <c:numRef>
              <c:f>' Data Employee '!$F$22:$F$27</c:f>
              <c:numCache>
                <c:formatCode>0.0</c:formatCode>
                <c:ptCount val="6"/>
                <c:pt idx="0">
                  <c:v>15.678988</c:v>
                </c:pt>
                <c:pt idx="1">
                  <c:v>33.654333000000001</c:v>
                </c:pt>
                <c:pt idx="2">
                  <c:v>15.434566999999999</c:v>
                </c:pt>
                <c:pt idx="3">
                  <c:v>29.543566999999999</c:v>
                </c:pt>
                <c:pt idx="4">
                  <c:v>25.656787000000001</c:v>
                </c:pt>
                <c:pt idx="5">
                  <c:v>37.921072000000002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2-4A6A-BE3D-766E46DE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27"/>
        <c:axId val="645368463"/>
        <c:axId val="645379503"/>
      </c:barChart>
      <c:catAx>
        <c:axId val="64536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645379503"/>
        <c:crosses val="autoZero"/>
        <c:auto val="1"/>
        <c:lblAlgn val="ctr"/>
        <c:lblOffset val="100"/>
        <c:noMultiLvlLbl val="0"/>
      </c:catAx>
      <c:valAx>
        <c:axId val="645379503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64536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024832855778411E-2"/>
          <c:y val="0.19241666666666671"/>
          <c:w val="0.91595033428844319"/>
          <c:h val="0.6399041994750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Data Employee '!$D$21</c:f>
              <c:strCache>
                <c:ptCount val="1"/>
                <c:pt idx="0">
                  <c:v>Absance Rate</c:v>
                </c:pt>
              </c:strCache>
            </c:strRef>
          </c:tx>
          <c:spPr>
            <a:solidFill>
              <a:srgbClr val="97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Data Employee '!$C$22:$C$27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HR</c:v>
                </c:pt>
                <c:pt idx="3">
                  <c:v>Logistics</c:v>
                </c:pt>
                <c:pt idx="4">
                  <c:v>Sales</c:v>
                </c:pt>
                <c:pt idx="5">
                  <c:v>Plants</c:v>
                </c:pt>
              </c:strCache>
            </c:strRef>
          </c:cat>
          <c:val>
            <c:numRef>
              <c:f>' Data Employee '!$D$22:$D$27</c:f>
              <c:numCache>
                <c:formatCode>0%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0.02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7-43B3-A230-9A4AC5CC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27"/>
        <c:axId val="645364623"/>
        <c:axId val="645369423"/>
      </c:barChart>
      <c:catAx>
        <c:axId val="64536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645369423"/>
        <c:crosses val="autoZero"/>
        <c:auto val="1"/>
        <c:lblAlgn val="ctr"/>
        <c:lblOffset val="100"/>
        <c:noMultiLvlLbl val="0"/>
      </c:catAx>
      <c:valAx>
        <c:axId val="64536942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4536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Overtime (M)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3200598236785716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4523659617351E-2"/>
          <c:y val="0.12182741116751269"/>
          <c:w val="0.95268817204301071"/>
          <c:h val="0.75500326418588526"/>
        </c:manualLayout>
      </c:layout>
      <c:lineChart>
        <c:grouping val="standard"/>
        <c:varyColors val="0"/>
        <c:ser>
          <c:idx val="0"/>
          <c:order val="0"/>
          <c:tx>
            <c:strRef>
              <c:f>' Data Employee '!$G$3</c:f>
              <c:strCache>
                <c:ptCount val="1"/>
                <c:pt idx="0">
                  <c:v>OT (M)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Data Employee '!$C$4:$C$15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 Data Employee '!$G$4:$G$15</c:f>
              <c:numCache>
                <c:formatCode>_(* #,##0.00_);_(* \(#,##0.00\);_(* "-"??_);_(@_)</c:formatCode>
                <c:ptCount val="12"/>
                <c:pt idx="0">
                  <c:v>6.5456E-2</c:v>
                </c:pt>
                <c:pt idx="1">
                  <c:v>0.84765400000000002</c:v>
                </c:pt>
                <c:pt idx="2">
                  <c:v>0.87654399999999999</c:v>
                </c:pt>
                <c:pt idx="3">
                  <c:v>3.4567839999999999</c:v>
                </c:pt>
                <c:pt idx="4">
                  <c:v>0.87654399999999999</c:v>
                </c:pt>
                <c:pt idx="5">
                  <c:v>9.8765440000000009</c:v>
                </c:pt>
                <c:pt idx="6">
                  <c:v>3.3456739999999998</c:v>
                </c:pt>
                <c:pt idx="7">
                  <c:v>7.6453340000000001</c:v>
                </c:pt>
                <c:pt idx="8">
                  <c:v>7.7765440000000003</c:v>
                </c:pt>
                <c:pt idx="9">
                  <c:v>8.4476589999999998</c:v>
                </c:pt>
                <c:pt idx="10">
                  <c:v>7.689044</c:v>
                </c:pt>
                <c:pt idx="11">
                  <c:v>2.3456739999999998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0C9-4730-A949-A8EFF6FB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804512207"/>
        <c:axId val="455618191"/>
      </c:lineChart>
      <c:catAx>
        <c:axId val="80451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18191"/>
        <c:crosses val="autoZero"/>
        <c:auto val="1"/>
        <c:lblAlgn val="ctr"/>
        <c:lblOffset val="100"/>
        <c:noMultiLvlLbl val="0"/>
      </c:catAx>
      <c:valAx>
        <c:axId val="455618191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80451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779166666666673E-2"/>
          <c:y val="0.23565611111111115"/>
          <c:w val="0.85905902777777776"/>
          <c:h val="0.68724722222222223"/>
        </c:manualLayout>
      </c:layout>
      <c:doughnutChart>
        <c:varyColors val="1"/>
        <c:ser>
          <c:idx val="0"/>
          <c:order val="0"/>
          <c:tx>
            <c:strRef>
              <c:f>' Data Hr'!$D$10</c:f>
              <c:strCache>
                <c:ptCount val="1"/>
                <c:pt idx="0">
                  <c:v>Turnover  Rate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B9-4ADC-95E6-4BE6AC53EA70}"/>
              </c:ext>
            </c:extLst>
          </c:dPt>
          <c:dPt>
            <c:idx val="1"/>
            <c:bubble3D val="0"/>
            <c:spPr>
              <a:solidFill>
                <a:srgbClr val="006666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B9-4ADC-95E6-4BE6AC53EA70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B9-4ADC-95E6-4BE6AC53EA7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B9-4ADC-95E6-4BE6AC53EA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 Data Hr'!$E$10:$G$10</c:f>
              <c:numCache>
                <c:formatCode>0%</c:formatCode>
                <c:ptCount val="3"/>
                <c:pt idx="0">
                  <c:v>0.17</c:v>
                </c:pt>
                <c:pt idx="1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B9-4ADC-95E6-4BE6AC53E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55"/>
      </c:doughnutChart>
      <c:spPr>
        <a:noFill/>
        <a:ln w="28575">
          <a:solidFill>
            <a:schemeClr val="bg1"/>
          </a:solidFill>
        </a:ln>
        <a:effectLst>
          <a:glow>
            <a:schemeClr val="accent1">
              <a:alpha val="42000"/>
            </a:schemeClr>
          </a:glow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Reason of Leave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5457411520743156"/>
          <c:y val="1.34003279387341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76888509641742E-2"/>
          <c:y val="0.14488761661978314"/>
          <c:w val="0.59349334003614773"/>
          <c:h val="0.81717099029478613"/>
        </c:manualLayout>
      </c:layout>
      <c:pieChart>
        <c:varyColors val="1"/>
        <c:ser>
          <c:idx val="0"/>
          <c:order val="0"/>
          <c:tx>
            <c:strRef>
              <c:f>' Data Employee '!$L$4</c:f>
              <c:strCache>
                <c:ptCount val="1"/>
                <c:pt idx="0">
                  <c:v>Count</c:v>
                </c:pt>
              </c:strCache>
            </c:strRef>
          </c:tx>
          <c:spPr>
            <a:ln w="3175"/>
          </c:spPr>
          <c:dPt>
            <c:idx val="0"/>
            <c:bubble3D val="0"/>
            <c:spPr>
              <a:solidFill>
                <a:srgbClr val="B99791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6B-4217-B32F-EB9B5FBE26FF}"/>
              </c:ext>
            </c:extLst>
          </c:dPt>
          <c:dPt>
            <c:idx val="1"/>
            <c:bubble3D val="0"/>
            <c:spPr>
              <a:solidFill>
                <a:srgbClr val="577068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6B-4217-B32F-EB9B5FBE26FF}"/>
              </c:ext>
            </c:extLst>
          </c:dPt>
          <c:dPt>
            <c:idx val="2"/>
            <c:bubble3D val="0"/>
            <c:spPr>
              <a:solidFill>
                <a:srgbClr val="976699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6B-4217-B32F-EB9B5FBE26FF}"/>
              </c:ext>
            </c:extLst>
          </c:dPt>
          <c:dPt>
            <c:idx val="3"/>
            <c:bubble3D val="0"/>
            <c:spPr>
              <a:solidFill>
                <a:srgbClr val="006666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6B-4217-B32F-EB9B5FBE26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Data Employee '!$K$5:$K$8</c:f>
              <c:strCache>
                <c:ptCount val="4"/>
                <c:pt idx="0">
                  <c:v>Resignation</c:v>
                </c:pt>
                <c:pt idx="1">
                  <c:v>Termination</c:v>
                </c:pt>
                <c:pt idx="2">
                  <c:v>Retirement</c:v>
                </c:pt>
                <c:pt idx="3">
                  <c:v>Other</c:v>
                </c:pt>
              </c:strCache>
            </c:strRef>
          </c:cat>
          <c:val>
            <c:numRef>
              <c:f>' Data Employee '!$L$5:$L$8</c:f>
              <c:numCache>
                <c:formatCode>General</c:formatCode>
                <c:ptCount val="4"/>
                <c:pt idx="0">
                  <c:v>130</c:v>
                </c:pt>
                <c:pt idx="1">
                  <c:v>40</c:v>
                </c:pt>
                <c:pt idx="2">
                  <c:v>15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6B-4217-B32F-EB9B5FBE2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334783809918501"/>
          <c:y val="0.16594406893044281"/>
          <c:w val="0.28472958972233736"/>
          <c:h val="0.676244383996420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598705501618123E-2"/>
          <c:y val="0.14950930626057532"/>
          <c:w val="0.92880258899676371"/>
          <c:h val="0.69348042154629153"/>
        </c:manualLayout>
      </c:layout>
      <c:lineChart>
        <c:grouping val="standard"/>
        <c:varyColors val="0"/>
        <c:ser>
          <c:idx val="0"/>
          <c:order val="0"/>
          <c:tx>
            <c:strRef>
              <c:f>'[1]Data_Employee Relation'!$H$3</c:f>
              <c:strCache>
                <c:ptCount val="1"/>
                <c:pt idx="0">
                  <c:v>Incentive Cost (M)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  <a:headEnd type="oval"/>
              <a:tailEnd type="triangle" w="med" len="med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'[1]Data_Employee Relation'!$B$4:$B$15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'[1]Data_Employee Relation'!$H$4:$H$15</c:f>
              <c:numCache>
                <c:formatCode>General</c:formatCode>
                <c:ptCount val="12"/>
                <c:pt idx="0">
                  <c:v>0.83698399999999995</c:v>
                </c:pt>
                <c:pt idx="1">
                  <c:v>0.69390700000000005</c:v>
                </c:pt>
                <c:pt idx="2">
                  <c:v>1.5869530000000001</c:v>
                </c:pt>
                <c:pt idx="3">
                  <c:v>1.5488850000000001</c:v>
                </c:pt>
                <c:pt idx="4">
                  <c:v>0.82691800000000004</c:v>
                </c:pt>
                <c:pt idx="5">
                  <c:v>0.51334500000000005</c:v>
                </c:pt>
                <c:pt idx="6">
                  <c:v>1.5639050000000001</c:v>
                </c:pt>
                <c:pt idx="7">
                  <c:v>1.9444859999999999</c:v>
                </c:pt>
                <c:pt idx="8">
                  <c:v>0.72944799999999999</c:v>
                </c:pt>
                <c:pt idx="9">
                  <c:v>0.78356800000000004</c:v>
                </c:pt>
                <c:pt idx="10">
                  <c:v>0.50733799999999996</c:v>
                </c:pt>
                <c:pt idx="11">
                  <c:v>1.156682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B37-46A5-A9CC-B2346E696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300143"/>
        <c:axId val="816303503"/>
      </c:lineChart>
      <c:catAx>
        <c:axId val="8163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03503"/>
        <c:crosses val="autoZero"/>
        <c:auto val="1"/>
        <c:lblAlgn val="ctr"/>
        <c:lblOffset val="100"/>
        <c:noMultiLvlLbl val="0"/>
      </c:catAx>
      <c:valAx>
        <c:axId val="816303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630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Violation per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8632451820016E-2"/>
          <c:y val="0.10110552763819096"/>
          <c:w val="0.90902908052828058"/>
          <c:h val="0.75459238449465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Data Employee '!$H$21</c:f>
              <c:strCache>
                <c:ptCount val="1"/>
                <c:pt idx="0">
                  <c:v>#Violation per department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Data Employee '!$C$22:$C$27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HR</c:v>
                </c:pt>
                <c:pt idx="3">
                  <c:v>Logistics</c:v>
                </c:pt>
                <c:pt idx="4">
                  <c:v>Sales</c:v>
                </c:pt>
                <c:pt idx="5">
                  <c:v>Plants</c:v>
                </c:pt>
              </c:strCache>
            </c:strRef>
          </c:cat>
          <c:val>
            <c:numRef>
              <c:f>' Data Employee '!$H$22:$H$27</c:f>
              <c:numCache>
                <c:formatCode>General</c:formatCode>
                <c:ptCount val="6"/>
                <c:pt idx="0">
                  <c:v>35</c:v>
                </c:pt>
                <c:pt idx="1">
                  <c:v>16</c:v>
                </c:pt>
                <c:pt idx="2">
                  <c:v>5</c:v>
                </c:pt>
                <c:pt idx="3">
                  <c:v>23</c:v>
                </c:pt>
                <c:pt idx="4">
                  <c:v>40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5-4914-8E71-3E0E8A83D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27"/>
        <c:axId val="917061919"/>
        <c:axId val="917043679"/>
      </c:barChart>
      <c:catAx>
        <c:axId val="91706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917043679"/>
        <c:crosses val="autoZero"/>
        <c:auto val="1"/>
        <c:lblAlgn val="ctr"/>
        <c:lblOffset val="100"/>
        <c:noMultiLvlLbl val="0"/>
      </c:catAx>
      <c:valAx>
        <c:axId val="9170436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706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59568682073589E-2"/>
          <c:y val="0.16643449419568826"/>
          <c:w val="0.90835517401480048"/>
          <c:h val="0.710746479270736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Data Employee '!$I$21</c:f>
              <c:strCache>
                <c:ptCount val="1"/>
                <c:pt idx="0">
                  <c:v>Avrage length of Service</c:v>
                </c:pt>
              </c:strCache>
            </c:strRef>
          </c:tx>
          <c:spPr>
            <a:solidFill>
              <a:srgbClr val="57706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Data Employee '!$C$22:$C$27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HR</c:v>
                </c:pt>
                <c:pt idx="3">
                  <c:v>Logistics</c:v>
                </c:pt>
                <c:pt idx="4">
                  <c:v>Sales</c:v>
                </c:pt>
                <c:pt idx="5">
                  <c:v>Plants</c:v>
                </c:pt>
              </c:strCache>
            </c:strRef>
          </c:cat>
          <c:val>
            <c:numRef>
              <c:f>' Data Employee '!$I$22:$I$27</c:f>
              <c:numCache>
                <c:formatCode>_-* #,##0_-;\-* #,##0_-;_-* "-"???_-;_-@_-</c:formatCode>
                <c:ptCount val="6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0-4198-8C0D-F64335AAD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27"/>
        <c:axId val="645372783"/>
        <c:axId val="645364623"/>
      </c:barChart>
      <c:catAx>
        <c:axId val="64537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645364623"/>
        <c:crosses val="autoZero"/>
        <c:auto val="1"/>
        <c:lblAlgn val="ctr"/>
        <c:lblOffset val="100"/>
        <c:noMultiLvlLbl val="0"/>
      </c:catAx>
      <c:valAx>
        <c:axId val="645364623"/>
        <c:scaling>
          <c:orientation val="minMax"/>
        </c:scaling>
        <c:delete val="1"/>
        <c:axPos val="l"/>
        <c:numFmt formatCode="_-* #,##0_-;\-* #,##0_-;_-* &quot;-&quot;???_-;_-@_-" sourceLinked="1"/>
        <c:majorTickMark val="none"/>
        <c:minorTickMark val="none"/>
        <c:tickLblPos val="nextTo"/>
        <c:crossAx val="64537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292932862271114"/>
          <c:y val="2.4464831804281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2869524748150856E-2"/>
          <c:y val="0.2335168195718654"/>
          <c:w val="0.97966300129233819"/>
          <c:h val="0.54387440102097329"/>
        </c:manualLayout>
      </c:layout>
      <c:lineChart>
        <c:grouping val="standard"/>
        <c:varyColors val="0"/>
        <c:ser>
          <c:idx val="0"/>
          <c:order val="0"/>
          <c:tx>
            <c:strRef>
              <c:f>'[1]Data_Employee Relation'!$G$3</c:f>
              <c:strCache>
                <c:ptCount val="1"/>
                <c:pt idx="0">
                  <c:v>Employees in Leave</c:v>
                </c:pt>
              </c:strCache>
            </c:strRef>
          </c:tx>
          <c:spPr>
            <a:ln w="28575" cap="rnd">
              <a:solidFill>
                <a:srgbClr val="006666"/>
              </a:solidFill>
              <a:round/>
              <a:headEnd type="oval"/>
              <a:tailEnd type="stealth" w="lg" len="med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6666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'[1]Data_Employee Relation'!$B$4:$B$15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'[1]Data_Employee Relation'!$G$4:$G$15</c:f>
              <c:numCache>
                <c:formatCode>General</c:formatCode>
                <c:ptCount val="12"/>
                <c:pt idx="0">
                  <c:v>57</c:v>
                </c:pt>
                <c:pt idx="1">
                  <c:v>28</c:v>
                </c:pt>
                <c:pt idx="2">
                  <c:v>87</c:v>
                </c:pt>
                <c:pt idx="3">
                  <c:v>18</c:v>
                </c:pt>
                <c:pt idx="4">
                  <c:v>15</c:v>
                </c:pt>
                <c:pt idx="5">
                  <c:v>38</c:v>
                </c:pt>
                <c:pt idx="6">
                  <c:v>57</c:v>
                </c:pt>
                <c:pt idx="7">
                  <c:v>29</c:v>
                </c:pt>
                <c:pt idx="8">
                  <c:v>57</c:v>
                </c:pt>
                <c:pt idx="9">
                  <c:v>16</c:v>
                </c:pt>
                <c:pt idx="10">
                  <c:v>40</c:v>
                </c:pt>
                <c:pt idx="11">
                  <c:v>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D5-436B-887D-A967A172F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16002927"/>
        <c:axId val="1015988047"/>
      </c:lineChart>
      <c:catAx>
        <c:axId val="101600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88047"/>
        <c:crosses val="autoZero"/>
        <c:auto val="1"/>
        <c:lblAlgn val="ctr"/>
        <c:lblOffset val="100"/>
        <c:noMultiLvlLbl val="0"/>
      </c:catAx>
      <c:valAx>
        <c:axId val="1015988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1600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Employees Count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73094907449551E-2"/>
          <c:y val="0.20096729412225486"/>
          <c:w val="0.86027283825703771"/>
          <c:h val="0.57745479034163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Data Hr'!$E$1</c:f>
              <c:strCache>
                <c:ptCount val="1"/>
                <c:pt idx="0">
                  <c:v>Saudi</c:v>
                </c:pt>
              </c:strCache>
            </c:strRef>
          </c:tx>
          <c:spPr>
            <a:solidFill>
              <a:srgbClr val="006666"/>
            </a:solidFill>
            <a:ln>
              <a:solidFill>
                <a:srgbClr val="006666"/>
              </a:solidFill>
            </a:ln>
            <a:effectLst/>
          </c:spPr>
          <c:invertIfNegative val="0"/>
          <c:cat>
            <c:strRef>
              <c:f>' Data Hr'!$D$2:$D$7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Logistics</c:v>
                </c:pt>
                <c:pt idx="3">
                  <c:v>Sales</c:v>
                </c:pt>
                <c:pt idx="4">
                  <c:v>HR</c:v>
                </c:pt>
                <c:pt idx="5">
                  <c:v>Plants</c:v>
                </c:pt>
              </c:strCache>
            </c:strRef>
          </c:cat>
          <c:val>
            <c:numRef>
              <c:f>' Data Hr'!$E$2:$E$7</c:f>
              <c:numCache>
                <c:formatCode>General</c:formatCode>
                <c:ptCount val="6"/>
                <c:pt idx="0">
                  <c:v>18</c:v>
                </c:pt>
                <c:pt idx="1">
                  <c:v>120</c:v>
                </c:pt>
                <c:pt idx="2">
                  <c:v>37</c:v>
                </c:pt>
                <c:pt idx="3">
                  <c:v>100</c:v>
                </c:pt>
                <c:pt idx="4">
                  <c:v>77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E-4795-9E81-61CEEE7A9DF2}"/>
            </c:ext>
          </c:extLst>
        </c:ser>
        <c:ser>
          <c:idx val="1"/>
          <c:order val="1"/>
          <c:tx>
            <c:strRef>
              <c:f>' Data Hr'!$F$1</c:f>
              <c:strCache>
                <c:ptCount val="1"/>
                <c:pt idx="0">
                  <c:v>Non-Saudi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' Data Hr'!$D$2:$D$7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Logistics</c:v>
                </c:pt>
                <c:pt idx="3">
                  <c:v>Sales</c:v>
                </c:pt>
                <c:pt idx="4">
                  <c:v>HR</c:v>
                </c:pt>
                <c:pt idx="5">
                  <c:v>Plants</c:v>
                </c:pt>
              </c:strCache>
            </c:strRef>
          </c:cat>
          <c:val>
            <c:numRef>
              <c:f>' Data Hr'!$F$2:$F$7</c:f>
              <c:numCache>
                <c:formatCode>General</c:formatCode>
                <c:ptCount val="6"/>
                <c:pt idx="0">
                  <c:v>44</c:v>
                </c:pt>
                <c:pt idx="1">
                  <c:v>237</c:v>
                </c:pt>
                <c:pt idx="2">
                  <c:v>240</c:v>
                </c:pt>
                <c:pt idx="3">
                  <c:v>240</c:v>
                </c:pt>
                <c:pt idx="4">
                  <c:v>60</c:v>
                </c:pt>
                <c:pt idx="5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E-4795-9E81-61CEEE7A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491847775"/>
        <c:axId val="1491844415"/>
      </c:barChart>
      <c:catAx>
        <c:axId val="149184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491844415"/>
        <c:crosses val="autoZero"/>
        <c:auto val="1"/>
        <c:lblAlgn val="ctr"/>
        <c:lblOffset val="100"/>
        <c:noMultiLvlLbl val="0"/>
      </c:catAx>
      <c:valAx>
        <c:axId val="14918444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9184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524127006721719E-3"/>
          <c:y val="1.9860481612599262E-2"/>
          <c:w val="0.28019206928000501"/>
          <c:h val="0.1165811902580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gency FB" panose="020B0503020202020204" pitchFamily="34" charset="0"/>
              </a:rPr>
              <a:t>Contrac Type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200">
              <a:latin typeface="Agency FB" panose="020B0503020202020204" pitchFamily="34" charset="0"/>
            </a:endParaRPr>
          </a:p>
        </c:rich>
      </c:tx>
      <c:layout>
        <c:manualLayout>
          <c:xMode val="edge"/>
          <c:yMode val="edge"/>
          <c:x val="0.13486847599497018"/>
          <c:y val="2.9143897996357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2608392305392"/>
          <c:y val="0.21278617950533962"/>
          <c:w val="0.79506428785009464"/>
          <c:h val="0.66465691788526438"/>
        </c:manualLayout>
      </c:layout>
      <c:pieChart>
        <c:varyColors val="1"/>
        <c:ser>
          <c:idx val="0"/>
          <c:order val="0"/>
          <c:tx>
            <c:strRef>
              <c:f>' Data Hr'!$E$12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rgbClr val="006666"/>
            </a:solidFill>
            <a:ln w="3175">
              <a:solidFill>
                <a:srgbClr val="006666"/>
              </a:solidFill>
            </a:ln>
          </c:spPr>
          <c:dPt>
            <c:idx val="0"/>
            <c:bubble3D val="0"/>
            <c:spPr>
              <a:solidFill>
                <a:srgbClr val="006666"/>
              </a:solidFill>
              <a:ln w="3175">
                <a:solidFill>
                  <a:srgbClr val="00666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67-4D96-843E-0E37E05A65AC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3175">
                <a:solidFill>
                  <a:srgbClr val="00666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67-4D96-843E-0E37E05A65AC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3175">
                <a:solidFill>
                  <a:srgbClr val="00666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67-4D96-843E-0E37E05A65AC}"/>
              </c:ext>
            </c:extLst>
          </c:dPt>
          <c:dLbls>
            <c:dLbl>
              <c:idx val="1"/>
              <c:layout>
                <c:manualLayout>
                  <c:x val="0.12995689554928438"/>
                  <c:y val="-0.117156980792751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67-4D96-843E-0E37E05A65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Data Hr'!$D$13:$D$15</c:f>
              <c:strCache>
                <c:ptCount val="3"/>
                <c:pt idx="0">
                  <c:v>Permanent</c:v>
                </c:pt>
                <c:pt idx="1">
                  <c:v>Part time</c:v>
                </c:pt>
                <c:pt idx="2">
                  <c:v>Outsourced</c:v>
                </c:pt>
              </c:strCache>
            </c:strRef>
          </c:cat>
          <c:val>
            <c:numRef>
              <c:f>' Data Hr'!$E$13:$E$15</c:f>
              <c:numCache>
                <c:formatCode>General</c:formatCode>
                <c:ptCount val="3"/>
                <c:pt idx="0">
                  <c:v>900</c:v>
                </c:pt>
                <c:pt idx="1">
                  <c:v>163</c:v>
                </c:pt>
                <c:pt idx="2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67-4D96-843E-0E37E05A6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37062412652965E-2"/>
          <c:y val="2.2242454068241473E-2"/>
          <c:w val="0.90452011680358124"/>
          <c:h val="0.666796806649168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 Data Hr'!$M$12</c:f>
              <c:strCache>
                <c:ptCount val="1"/>
                <c:pt idx="0">
                  <c:v>Update %</c:v>
                </c:pt>
              </c:strCache>
            </c:strRef>
          </c:tx>
          <c:spPr>
            <a:solidFill>
              <a:srgbClr val="BA979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Data Hr'!$L$13:$L$18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HR</c:v>
                </c:pt>
                <c:pt idx="3">
                  <c:v>Logistics</c:v>
                </c:pt>
                <c:pt idx="4">
                  <c:v>Sales</c:v>
                </c:pt>
                <c:pt idx="5">
                  <c:v>Plants</c:v>
                </c:pt>
              </c:strCache>
            </c:strRef>
          </c:cat>
          <c:val>
            <c:numRef>
              <c:f>' Data Hr'!$M$13:$M$18</c:f>
              <c:numCache>
                <c:formatCode>0%</c:formatCode>
                <c:ptCount val="6"/>
                <c:pt idx="0">
                  <c:v>0.88</c:v>
                </c:pt>
                <c:pt idx="1">
                  <c:v>1</c:v>
                </c:pt>
                <c:pt idx="2">
                  <c:v>0.7</c:v>
                </c:pt>
                <c:pt idx="3">
                  <c:v>0.98</c:v>
                </c:pt>
                <c:pt idx="4">
                  <c:v>1</c:v>
                </c:pt>
                <c:pt idx="5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C-4E3F-B6B2-D385B10FA0C3}"/>
            </c:ext>
          </c:extLst>
        </c:ser>
        <c:ser>
          <c:idx val="1"/>
          <c:order val="1"/>
          <c:tx>
            <c:strRef>
              <c:f>' Data Hr'!$N$12</c:f>
              <c:strCache>
                <c:ptCount val="1"/>
                <c:pt idx="0">
                  <c:v>Column1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invertIfNegative val="0"/>
          <c:cat>
            <c:strRef>
              <c:f>' Data Hr'!$L$13:$L$18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HR</c:v>
                </c:pt>
                <c:pt idx="3">
                  <c:v>Logistics</c:v>
                </c:pt>
                <c:pt idx="4">
                  <c:v>Sales</c:v>
                </c:pt>
                <c:pt idx="5">
                  <c:v>Plants</c:v>
                </c:pt>
              </c:strCache>
            </c:strRef>
          </c:cat>
          <c:val>
            <c:numRef>
              <c:f>' Data Hr'!$N$13:$N$18</c:f>
              <c:numCache>
                <c:formatCode>0%</c:formatCode>
                <c:ptCount val="6"/>
                <c:pt idx="0">
                  <c:v>0.12</c:v>
                </c:pt>
                <c:pt idx="1">
                  <c:v>0</c:v>
                </c:pt>
                <c:pt idx="2">
                  <c:v>0.30000000000000004</c:v>
                </c:pt>
                <c:pt idx="3">
                  <c:v>2.0000000000000018E-2</c:v>
                </c:pt>
                <c:pt idx="4">
                  <c:v>0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C-4E3F-B6B2-D385B10FA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1548008047"/>
        <c:axId val="1548001807"/>
      </c:barChart>
      <c:catAx>
        <c:axId val="154800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001807"/>
        <c:crosses val="autoZero"/>
        <c:auto val="1"/>
        <c:lblAlgn val="ctr"/>
        <c:lblOffset val="100"/>
        <c:noMultiLvlLbl val="0"/>
      </c:catAx>
      <c:valAx>
        <c:axId val="1548001807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54800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96610169491512E-2"/>
          <c:y val="7.564776625144079E-2"/>
          <c:w val="0.84986271777756184"/>
          <c:h val="0.581550306211723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 Data Hr'!$M$23</c:f>
              <c:strCache>
                <c:ptCount val="1"/>
                <c:pt idx="0">
                  <c:v>Update %</c:v>
                </c:pt>
              </c:strCache>
            </c:strRef>
          </c:tx>
          <c:spPr>
            <a:solidFill>
              <a:srgbClr val="996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Data Hr'!$L$24:$L$30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HR</c:v>
                </c:pt>
                <c:pt idx="3">
                  <c:v>Logistics</c:v>
                </c:pt>
                <c:pt idx="4">
                  <c:v>Sales</c:v>
                </c:pt>
                <c:pt idx="5">
                  <c:v>Plants</c:v>
                </c:pt>
              </c:strCache>
            </c:strRef>
          </c:cat>
          <c:val>
            <c:numRef>
              <c:f>' Data Hr'!$M$24:$M$31</c:f>
              <c:numCache>
                <c:formatCode>0%</c:formatCode>
                <c:ptCount val="8"/>
                <c:pt idx="0">
                  <c:v>0.8</c:v>
                </c:pt>
                <c:pt idx="1">
                  <c:v>0.99</c:v>
                </c:pt>
                <c:pt idx="2">
                  <c:v>0.3</c:v>
                </c:pt>
                <c:pt idx="3">
                  <c:v>0.98</c:v>
                </c:pt>
                <c:pt idx="4">
                  <c:v>0.88</c:v>
                </c:pt>
                <c:pt idx="5">
                  <c:v>0.7</c:v>
                </c:pt>
                <c:pt idx="7">
                  <c:v>0.77499999999999991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1-4AD7-A1FD-B15281041BED}"/>
            </c:ext>
          </c:extLst>
        </c:ser>
        <c:ser>
          <c:idx val="1"/>
          <c:order val="1"/>
          <c:tx>
            <c:strRef>
              <c:f>' Data Hr'!$N$23</c:f>
              <c:strCache>
                <c:ptCount val="1"/>
                <c:pt idx="0">
                  <c:v>Helpar</c:v>
                </c:pt>
              </c:strCache>
            </c:strRef>
          </c:tx>
          <c:spPr>
            <a:pattFill prst="pct50">
              <a:fgClr>
                <a:srgbClr val="9900C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 Data Hr'!$L$24:$L$30</c:f>
              <c:strCache>
                <c:ptCount val="6"/>
                <c:pt idx="0">
                  <c:v>Finance</c:v>
                </c:pt>
                <c:pt idx="1">
                  <c:v>Warehouse</c:v>
                </c:pt>
                <c:pt idx="2">
                  <c:v>HR</c:v>
                </c:pt>
                <c:pt idx="3">
                  <c:v>Logistics</c:v>
                </c:pt>
                <c:pt idx="4">
                  <c:v>Sales</c:v>
                </c:pt>
                <c:pt idx="5">
                  <c:v>Plants</c:v>
                </c:pt>
              </c:strCache>
            </c:strRef>
          </c:cat>
          <c:val>
            <c:numRef>
              <c:f>' Data Hr'!$N$24:$N$30</c:f>
              <c:numCache>
                <c:formatCode>0%</c:formatCode>
                <c:ptCount val="7"/>
                <c:pt idx="0">
                  <c:v>0.19999999999999996</c:v>
                </c:pt>
                <c:pt idx="1">
                  <c:v>1.0000000000000009E-2</c:v>
                </c:pt>
                <c:pt idx="2">
                  <c:v>0.7</c:v>
                </c:pt>
                <c:pt idx="3">
                  <c:v>2.0000000000000018E-2</c:v>
                </c:pt>
                <c:pt idx="4">
                  <c:v>0.12</c:v>
                </c:pt>
                <c:pt idx="5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1-4AD7-A1FD-B1528104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1512504319"/>
        <c:axId val="1512498559"/>
      </c:barChart>
      <c:catAx>
        <c:axId val="151250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98559"/>
        <c:crosses val="autoZero"/>
        <c:auto val="1"/>
        <c:lblAlgn val="ctr"/>
        <c:lblOffset val="100"/>
        <c:noMultiLvlLbl val="0"/>
      </c:catAx>
      <c:valAx>
        <c:axId val="1512498559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51250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Reigon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6135791266459E-2"/>
          <c:y val="0.21473251028806584"/>
          <c:w val="0.91114948092952541"/>
          <c:h val="0.60285797608632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Data Hr'!$F$19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9900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glow rad="254000">
                  <a:schemeClr val="accent1">
                    <a:alpha val="40000"/>
                  </a:schemeClr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Data Hr'!$E$20:$E$24</c:f>
              <c:strCache>
                <c:ptCount val="5"/>
                <c:pt idx="0">
                  <c:v>Southern</c:v>
                </c:pt>
                <c:pt idx="1">
                  <c:v>Western</c:v>
                </c:pt>
                <c:pt idx="2">
                  <c:v>Central</c:v>
                </c:pt>
                <c:pt idx="3">
                  <c:v>Eastern</c:v>
                </c:pt>
                <c:pt idx="4">
                  <c:v>Northern</c:v>
                </c:pt>
              </c:strCache>
            </c:strRef>
          </c:cat>
          <c:val>
            <c:numRef>
              <c:f>' Data Hr'!$F$20:$F$24</c:f>
              <c:numCache>
                <c:formatCode>General</c:formatCode>
                <c:ptCount val="5"/>
                <c:pt idx="0">
                  <c:v>590</c:v>
                </c:pt>
                <c:pt idx="1">
                  <c:v>400</c:v>
                </c:pt>
                <c:pt idx="2">
                  <c:v>324</c:v>
                </c:pt>
                <c:pt idx="3">
                  <c:v>219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D-40EF-BA72-25E0FE74B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-27"/>
        <c:axId val="1554924431"/>
        <c:axId val="1554926351"/>
      </c:barChart>
      <c:catAx>
        <c:axId val="155492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26351"/>
        <c:crosses val="autoZero"/>
        <c:auto val="1"/>
        <c:lblAlgn val="ctr"/>
        <c:lblOffset val="100"/>
        <c:noMultiLvlLbl val="0"/>
      </c:catAx>
      <c:valAx>
        <c:axId val="1554926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492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HR</a:t>
            </a:r>
            <a:r>
              <a:rPr lang="en-GB" baseline="0"/>
              <a:t> STafff</a:t>
            </a:r>
            <a:endParaRPr lang="en-GB"/>
          </a:p>
        </c:rich>
      </c:tx>
      <c:layout>
        <c:manualLayout>
          <c:xMode val="edge"/>
          <c:yMode val="edge"/>
          <c:x val="0.15300254134899804"/>
          <c:y val="4.878048780487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11832895888016"/>
          <c:y val="0.13004629629629633"/>
          <c:w val="0.40287467191601051"/>
          <c:h val="0.6714577865266842"/>
        </c:manualLayout>
      </c:layout>
      <c:pieChart>
        <c:varyColors val="1"/>
        <c:ser>
          <c:idx val="0"/>
          <c:order val="0"/>
          <c:spPr>
            <a:solidFill>
              <a:srgbClr val="9900CC"/>
            </a:solidFill>
          </c:spPr>
          <c:dPt>
            <c:idx val="0"/>
            <c:bubble3D val="0"/>
            <c:explosion val="11"/>
            <c:spPr>
              <a:solidFill>
                <a:srgbClr val="0066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53-4B5D-BC11-C07FA6EA51FF}"/>
              </c:ext>
            </c:extLst>
          </c:dPt>
          <c:dPt>
            <c:idx val="1"/>
            <c:bubble3D val="0"/>
            <c:spPr>
              <a:solidFill>
                <a:srgbClr val="9900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53-4B5D-BC11-C07FA6EA51F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1000" b="0" i="0" u="none" strike="noStrike" kern="1200" baseline="0">
                      <a:solidFill>
                        <a:schemeClr val="bg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53-4B5D-BC11-C07FA6EA51FF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53-4B5D-BC11-C07FA6EA51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000" b="1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Data Hr'!$D$32:$D$33</c:f>
              <c:strCache>
                <c:ptCount val="2"/>
                <c:pt idx="0">
                  <c:v>HR Staff</c:v>
                </c:pt>
                <c:pt idx="1">
                  <c:v>Remaining</c:v>
                </c:pt>
              </c:strCache>
            </c:strRef>
          </c:cat>
          <c:val>
            <c:numRef>
              <c:f>' Data Hr'!$E$32:$E$33</c:f>
              <c:numCache>
                <c:formatCode>General</c:formatCode>
                <c:ptCount val="2"/>
                <c:pt idx="0">
                  <c:v>133</c:v>
                </c:pt>
                <c:pt idx="1">
                  <c:v>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53-4B5D-BC11-C07FA6EA5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Employees Performance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funnel" uniqueId="{3074ECF1-9D7A-4F38-89AD-02D81417E0DC}">
          <cx:tx>
            <cx:txData>
              <cx:f>_xlchart.v2.1</cx:f>
              <cx:v>Result</cx:v>
            </cx:txData>
          </cx:tx>
          <cx:dataPt idx="0">
            <cx:spPr>
              <a:solidFill>
                <a:srgbClr val="A5A5A5">
                  <a:lumMod val="75000"/>
                </a:srgbClr>
              </a:solidFill>
            </cx:spPr>
          </cx:dataPt>
          <cx:dataPt idx="1">
            <cx:spPr>
              <a:solidFill>
                <a:srgbClr val="B99791"/>
              </a:solidFill>
            </cx:spPr>
          </cx:dataPt>
          <cx:dataPt idx="2">
            <cx:spPr>
              <a:solidFill>
                <a:srgbClr val="006666"/>
              </a:solidFill>
            </cx:spPr>
          </cx:dataPt>
          <cx:dataPt idx="4">
            <cx:spPr>
              <a:solidFill>
                <a:srgbClr val="577068"/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solidFill>
                      <a:schemeClr val="bg1"/>
                    </a:solidFill>
                    <a:latin typeface="Agency FB" panose="020B0503020202020204" pitchFamily="34" charset="0"/>
                    <a:ea typeface="Agency FB" panose="020B0503020202020204" pitchFamily="34" charset="0"/>
                    <a:cs typeface="Agency FB" panose="020B0503020202020204" pitchFamily="34" charset="0"/>
                  </a:defRPr>
                </a:pPr>
                <a:endParaRPr lang="en-US" sz="1400" b="0" i="0" u="none" strike="noStrike" baseline="0">
                  <a:solidFill>
                    <a:schemeClr val="bg1"/>
                  </a:solidFill>
                  <a:latin typeface="Agency FB" panose="020B0503020202020204" pitchFamily="34" charset="0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OD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hyperlink" Target="#' HR'!A1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image" Target="../media/image19.png"/><Relationship Id="rId2" Type="http://schemas.openxmlformats.org/officeDocument/2006/relationships/image" Target="../media/image2.png"/><Relationship Id="rId16" Type="http://schemas.openxmlformats.org/officeDocument/2006/relationships/image" Target="../media/image18.png"/><Relationship Id="rId20" Type="http://schemas.openxmlformats.org/officeDocument/2006/relationships/hyperlink" Target="#' Training'!A1"/><Relationship Id="rId1" Type="http://schemas.openxmlformats.org/officeDocument/2006/relationships/hyperlink" Target="#' Data Employee '!A1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image" Target="../media/image17.png"/><Relationship Id="rId10" Type="http://schemas.openxmlformats.org/officeDocument/2006/relationships/chart" Target="../charts/chart31.xml"/><Relationship Id="rId19" Type="http://schemas.openxmlformats.org/officeDocument/2006/relationships/chart" Target="../charts/chart34.xml"/><Relationship Id="rId4" Type="http://schemas.openxmlformats.org/officeDocument/2006/relationships/hyperlink" Target="#' Telent Acquisition'!A1"/><Relationship Id="rId9" Type="http://schemas.openxmlformats.org/officeDocument/2006/relationships/chart" Target="../charts/chart30.xml"/><Relationship Id="rId14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' Training'!A1"/><Relationship Id="rId2" Type="http://schemas.openxmlformats.org/officeDocument/2006/relationships/image" Target="../media/image2.png"/><Relationship Id="rId1" Type="http://schemas.openxmlformats.org/officeDocument/2006/relationships/hyperlink" Target="#' Data Hr'!A1"/><Relationship Id="rId6" Type="http://schemas.openxmlformats.org/officeDocument/2006/relationships/hyperlink" Target="#' HR'!A1"/><Relationship Id="rId5" Type="http://schemas.openxmlformats.org/officeDocument/2006/relationships/hyperlink" Target="#' Employee Relation'!A1"/><Relationship Id="rId4" Type="http://schemas.openxmlformats.org/officeDocument/2006/relationships/hyperlink" Target="#' Telent Acquisition'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svg"/><Relationship Id="rId2" Type="http://schemas.openxmlformats.org/officeDocument/2006/relationships/image" Target="../media/image21.png"/><Relationship Id="rId1" Type="http://schemas.openxmlformats.org/officeDocument/2006/relationships/hyperlink" Target="#' HR'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svg"/><Relationship Id="rId2" Type="http://schemas.openxmlformats.org/officeDocument/2006/relationships/image" Target="../media/image23.png"/><Relationship Id="rId1" Type="http://schemas.openxmlformats.org/officeDocument/2006/relationships/hyperlink" Target="#' Telent Acquisition'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svg"/><Relationship Id="rId2" Type="http://schemas.openxmlformats.org/officeDocument/2006/relationships/image" Target="../media/image23.png"/><Relationship Id="rId1" Type="http://schemas.openxmlformats.org/officeDocument/2006/relationships/hyperlink" Target="#' Training'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svg"/><Relationship Id="rId2" Type="http://schemas.openxmlformats.org/officeDocument/2006/relationships/image" Target="../media/image23.png"/><Relationship Id="rId1" Type="http://schemas.openxmlformats.org/officeDocument/2006/relationships/hyperlink" Target="#' Employee Relation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svg"/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7.xml"/><Relationship Id="rId18" Type="http://schemas.openxmlformats.org/officeDocument/2006/relationships/image" Target="../media/image9.jpeg"/><Relationship Id="rId3" Type="http://schemas.openxmlformats.org/officeDocument/2006/relationships/hyperlink" Target="#' Telent Acquisition'!A1"/><Relationship Id="rId21" Type="http://schemas.openxmlformats.org/officeDocument/2006/relationships/hyperlink" Target="#' Training'!A1"/><Relationship Id="rId7" Type="http://schemas.openxmlformats.org/officeDocument/2006/relationships/chart" Target="../charts/chart3.xml"/><Relationship Id="rId12" Type="http://schemas.openxmlformats.org/officeDocument/2006/relationships/image" Target="../media/image7.png"/><Relationship Id="rId17" Type="http://schemas.openxmlformats.org/officeDocument/2006/relationships/chart" Target="../charts/chart10.xml"/><Relationship Id="rId2" Type="http://schemas.openxmlformats.org/officeDocument/2006/relationships/image" Target="../media/image2.png"/><Relationship Id="rId16" Type="http://schemas.openxmlformats.org/officeDocument/2006/relationships/chart" Target="../charts/chart9.xml"/><Relationship Id="rId20" Type="http://schemas.openxmlformats.org/officeDocument/2006/relationships/image" Target="../media/image11.png"/><Relationship Id="rId1" Type="http://schemas.openxmlformats.org/officeDocument/2006/relationships/hyperlink" Target="#' Data Hr'!A1"/><Relationship Id="rId6" Type="http://schemas.openxmlformats.org/officeDocument/2006/relationships/chart" Target="../charts/chart2.xml"/><Relationship Id="rId11" Type="http://schemas.openxmlformats.org/officeDocument/2006/relationships/image" Target="../media/image6.png"/><Relationship Id="rId5" Type="http://schemas.openxmlformats.org/officeDocument/2006/relationships/chart" Target="../charts/chart1.xml"/><Relationship Id="rId15" Type="http://schemas.openxmlformats.org/officeDocument/2006/relationships/image" Target="../media/image8.jpeg"/><Relationship Id="rId10" Type="http://schemas.openxmlformats.org/officeDocument/2006/relationships/chart" Target="../charts/chart6.xml"/><Relationship Id="rId19" Type="http://schemas.openxmlformats.org/officeDocument/2006/relationships/chart" Target="../charts/chart11.xml"/><Relationship Id="rId4" Type="http://schemas.openxmlformats.org/officeDocument/2006/relationships/hyperlink" Target="#' Employee Relation'!A1"/><Relationship Id="rId9" Type="http://schemas.openxmlformats.org/officeDocument/2006/relationships/chart" Target="../charts/chart5.xml"/><Relationship Id="rId1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hyperlink" Target="#' Employee Relation'!A1"/><Relationship Id="rId7" Type="http://schemas.openxmlformats.org/officeDocument/2006/relationships/chart" Target="../charts/chart14.xml"/><Relationship Id="rId12" Type="http://schemas.openxmlformats.org/officeDocument/2006/relationships/hyperlink" Target="#' Training'!A1"/><Relationship Id="rId2" Type="http://schemas.openxmlformats.org/officeDocument/2006/relationships/image" Target="../media/image2.png"/><Relationship Id="rId1" Type="http://schemas.openxmlformats.org/officeDocument/2006/relationships/hyperlink" Target="#' Data Talent'!A1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hyperlink" Target="#' HR'!A1"/><Relationship Id="rId9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hyperlink" Target="#' Employee Relation'!A1"/><Relationship Id="rId3" Type="http://schemas.openxmlformats.org/officeDocument/2006/relationships/chart" Target="../charts/chart19.xml"/><Relationship Id="rId7" Type="http://schemas.openxmlformats.org/officeDocument/2006/relationships/chart" Target="../charts/chart22.xml"/><Relationship Id="rId12" Type="http://schemas.openxmlformats.org/officeDocument/2006/relationships/hyperlink" Target="#' Telent Acquisition'!A1"/><Relationship Id="rId2" Type="http://schemas.openxmlformats.org/officeDocument/2006/relationships/image" Target="../media/image2.png"/><Relationship Id="rId1" Type="http://schemas.openxmlformats.org/officeDocument/2006/relationships/hyperlink" Target="#' Data Training'!A1"/><Relationship Id="rId6" Type="http://schemas.microsoft.com/office/2014/relationships/chartEx" Target="../charts/chartEx1.xml"/><Relationship Id="rId11" Type="http://schemas.openxmlformats.org/officeDocument/2006/relationships/hyperlink" Target="#' HR'!A1"/><Relationship Id="rId5" Type="http://schemas.openxmlformats.org/officeDocument/2006/relationships/chart" Target="../charts/chart21.xml"/><Relationship Id="rId10" Type="http://schemas.openxmlformats.org/officeDocument/2006/relationships/chart" Target="../charts/chart25.xml"/><Relationship Id="rId4" Type="http://schemas.openxmlformats.org/officeDocument/2006/relationships/chart" Target="../charts/chart20.xml"/><Relationship Id="rId9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403860</xdr:colOff>
      <xdr:row>2</xdr:row>
      <xdr:rowOff>38100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960DBC-C493-44E7-B1F7-C555513D9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0"/>
          <a:ext cx="403860" cy="4038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561975</xdr:colOff>
      <xdr:row>6</xdr:row>
      <xdr:rowOff>66675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15467-E0F3-40A6-89DF-7814F8038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1209675" cy="1209675"/>
        </a:xfrm>
        <a:prstGeom prst="rect">
          <a:avLst/>
        </a:prstGeom>
      </xdr:spPr>
    </xdr:pic>
    <xdr:clientData/>
  </xdr:twoCellAnchor>
  <xdr:twoCellAnchor>
    <xdr:from>
      <xdr:col>13</xdr:col>
      <xdr:colOff>381000</xdr:colOff>
      <xdr:row>3</xdr:row>
      <xdr:rowOff>104775</xdr:rowOff>
    </xdr:from>
    <xdr:to>
      <xdr:col>15</xdr:col>
      <xdr:colOff>61800</xdr:colOff>
      <xdr:row>5</xdr:row>
      <xdr:rowOff>119775</xdr:rowOff>
    </xdr:to>
    <xdr:sp macro="" textlink="">
      <xdr:nvSpPr>
        <xdr:cNvPr id="3" name="Rectangl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36717A-2628-42F7-BFCC-A17BB592085E}"/>
            </a:ext>
          </a:extLst>
        </xdr:cNvPr>
        <xdr:cNvSpPr/>
      </xdr:nvSpPr>
      <xdr:spPr>
        <a:xfrm>
          <a:off x="8343900" y="676275"/>
          <a:ext cx="900000" cy="3960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kern="1200">
              <a:latin typeface="Agency FB" panose="020B0503020202020204" pitchFamily="34" charset="0"/>
            </a:rPr>
            <a:t>HR</a:t>
          </a:r>
        </a:p>
      </xdr:txBody>
    </xdr:sp>
    <xdr:clientData/>
  </xdr:twoCellAnchor>
  <xdr:twoCellAnchor>
    <xdr:from>
      <xdr:col>15</xdr:col>
      <xdr:colOff>53975</xdr:colOff>
      <xdr:row>3</xdr:row>
      <xdr:rowOff>104775</xdr:rowOff>
    </xdr:from>
    <xdr:to>
      <xdr:col>16</xdr:col>
      <xdr:colOff>344375</xdr:colOff>
      <xdr:row>5</xdr:row>
      <xdr:rowOff>119775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B66BE23-DB6A-4E73-ACBD-CEE480A9ADD3}"/>
            </a:ext>
          </a:extLst>
        </xdr:cNvPr>
        <xdr:cNvSpPr/>
      </xdr:nvSpPr>
      <xdr:spPr>
        <a:xfrm>
          <a:off x="9236075" y="676275"/>
          <a:ext cx="900000" cy="3960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kern="1200">
              <a:latin typeface="Agency FB" panose="020B0503020202020204" pitchFamily="34" charset="0"/>
            </a:rPr>
            <a:t>Telent </a:t>
          </a:r>
          <a:r>
            <a:rPr lang="en-GB" sz="1100" b="0" kern="1200">
              <a:latin typeface="Agency FB" panose="020B0503020202020204" pitchFamily="34" charset="0"/>
            </a:rPr>
            <a:t>Acquisition</a:t>
          </a:r>
        </a:p>
      </xdr:txBody>
    </xdr:sp>
    <xdr:clientData/>
  </xdr:twoCellAnchor>
  <xdr:twoCellAnchor>
    <xdr:from>
      <xdr:col>1</xdr:col>
      <xdr:colOff>19050</xdr:colOff>
      <xdr:row>6</xdr:row>
      <xdr:rowOff>19049</xdr:rowOff>
    </xdr:from>
    <xdr:to>
      <xdr:col>6</xdr:col>
      <xdr:colOff>409575</xdr:colOff>
      <xdr:row>14</xdr:row>
      <xdr:rowOff>114296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720034-E47C-4186-B232-793C5D830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436000</xdr:colOff>
      <xdr:row>6</xdr:row>
      <xdr:rowOff>19044</xdr:rowOff>
    </xdr:from>
    <xdr:to>
      <xdr:col>10</xdr:col>
      <xdr:colOff>445600</xdr:colOff>
      <xdr:row>14</xdr:row>
      <xdr:rowOff>114297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ACB223-1ADB-46D5-91B9-1130A3075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472025</xdr:colOff>
      <xdr:row>6</xdr:row>
      <xdr:rowOff>9522</xdr:rowOff>
    </xdr:from>
    <xdr:to>
      <xdr:col>14</xdr:col>
      <xdr:colOff>373625</xdr:colOff>
      <xdr:row>14</xdr:row>
      <xdr:rowOff>114297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98DE46-C2A4-4BB0-AE82-855F42A35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400050</xdr:colOff>
      <xdr:row>6</xdr:row>
      <xdr:rowOff>9522</xdr:rowOff>
    </xdr:from>
    <xdr:to>
      <xdr:col>19</xdr:col>
      <xdr:colOff>581025</xdr:colOff>
      <xdr:row>14</xdr:row>
      <xdr:rowOff>114297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EDE1FA-07FA-4600-816B-B096DE525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28575</xdr:colOff>
      <xdr:row>14</xdr:row>
      <xdr:rowOff>152400</xdr:rowOff>
    </xdr:from>
    <xdr:to>
      <xdr:col>5</xdr:col>
      <xdr:colOff>161924</xdr:colOff>
      <xdr:row>24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11EF95-6BD3-4719-8C19-07345477E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204787</xdr:colOff>
      <xdr:row>14</xdr:row>
      <xdr:rowOff>152400</xdr:rowOff>
    </xdr:from>
    <xdr:to>
      <xdr:col>9</xdr:col>
      <xdr:colOff>604837</xdr:colOff>
      <xdr:row>24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B64DCB0-D793-4960-A5AE-35B492BC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9525</xdr:colOff>
      <xdr:row>14</xdr:row>
      <xdr:rowOff>152400</xdr:rowOff>
    </xdr:from>
    <xdr:to>
      <xdr:col>13</xdr:col>
      <xdr:colOff>571500</xdr:colOff>
      <xdr:row>24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E290F90-F0B9-4C0C-BC87-BC903A01B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4763</xdr:colOff>
      <xdr:row>14</xdr:row>
      <xdr:rowOff>152400</xdr:rowOff>
    </xdr:from>
    <xdr:to>
      <xdr:col>18</xdr:col>
      <xdr:colOff>204788</xdr:colOff>
      <xdr:row>24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184C998-6FBC-4451-AF33-118F36391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18</xdr:col>
      <xdr:colOff>238125</xdr:colOff>
      <xdr:row>14</xdr:row>
      <xdr:rowOff>152400</xdr:rowOff>
    </xdr:from>
    <xdr:ext cx="908631" cy="1743075"/>
    <xdr:sp macro="" textlink="' Data Employee '!L27">
      <xdr:nvSpPr>
        <xdr:cNvPr id="22" name="TextBox 21">
          <a:extLst>
            <a:ext uri="{FF2B5EF4-FFF2-40B4-BE49-F238E27FC236}">
              <a16:creationId xmlns:a16="http://schemas.microsoft.com/office/drawing/2014/main" id="{55CE2297-CEBE-F4AB-1021-14CE532ED899}"/>
            </a:ext>
          </a:extLst>
        </xdr:cNvPr>
        <xdr:cNvSpPr txBox="1"/>
      </xdr:nvSpPr>
      <xdr:spPr>
        <a:xfrm>
          <a:off x="11249025" y="2819400"/>
          <a:ext cx="908631" cy="1743075"/>
        </a:xfrm>
        <a:prstGeom prst="rect">
          <a:avLst/>
        </a:prstGeom>
        <a:noFill/>
        <a:ln>
          <a:solidFill>
            <a:schemeClr val="accent3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0F51267-20AF-4D01-956D-790892F19D0F}" type="TxLink">
            <a:rPr lang="en-US" sz="1100" b="0" i="0" u="none" strike="noStrike" kern="1200">
              <a:solidFill>
                <a:srgbClr val="000000"/>
              </a:solidFill>
              <a:latin typeface="Calibri"/>
              <a:cs typeface="Calibri"/>
            </a:rPr>
            <a:pPr/>
            <a:t> 9 </a:t>
          </a:fld>
          <a:endParaRPr lang="en-GB" sz="1100" kern="1200"/>
        </a:p>
      </xdr:txBody>
    </xdr:sp>
    <xdr:clientData/>
  </xdr:oneCellAnchor>
  <xdr:twoCellAnchor>
    <xdr:from>
      <xdr:col>18</xdr:col>
      <xdr:colOff>247649</xdr:colOff>
      <xdr:row>14</xdr:row>
      <xdr:rowOff>152400</xdr:rowOff>
    </xdr:from>
    <xdr:to>
      <xdr:col>19</xdr:col>
      <xdr:colOff>581024</xdr:colOff>
      <xdr:row>18</xdr:row>
      <xdr:rowOff>19049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41D7240-A481-4C7B-43C6-009B013494FD}"/>
            </a:ext>
          </a:extLst>
        </xdr:cNvPr>
        <xdr:cNvSpPr txBox="1"/>
      </xdr:nvSpPr>
      <xdr:spPr>
        <a:xfrm>
          <a:off x="11258549" y="2819400"/>
          <a:ext cx="885825" cy="628649"/>
        </a:xfrm>
        <a:prstGeom prst="rect">
          <a:avLst/>
        </a:prstGeom>
        <a:solidFill>
          <a:srgbClr val="97669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>
              <a:solidFill>
                <a:schemeClr val="bg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Average Tenure</a:t>
          </a:r>
          <a:endParaRPr lang="en-GB" sz="1400">
            <a:solidFill>
              <a:schemeClr val="bg1"/>
            </a:solidFill>
            <a:effectLst/>
            <a:latin typeface="Agency FB" panose="020B0503020202020204" pitchFamily="34" charset="0"/>
          </a:endParaRPr>
        </a:p>
        <a:p>
          <a:endParaRPr lang="en-GB" sz="1100" kern="1200"/>
        </a:p>
      </xdr:txBody>
    </xdr:sp>
    <xdr:clientData/>
  </xdr:twoCellAnchor>
  <xdr:twoCellAnchor>
    <xdr:from>
      <xdr:col>18</xdr:col>
      <xdr:colOff>266700</xdr:colOff>
      <xdr:row>19</xdr:row>
      <xdr:rowOff>133351</xdr:rowOff>
    </xdr:from>
    <xdr:to>
      <xdr:col>19</xdr:col>
      <xdr:colOff>571500</xdr:colOff>
      <xdr:row>24</xdr:row>
      <xdr:rowOff>38101</xdr:rowOff>
    </xdr:to>
    <xdr:sp macro="" textlink="' Data Employee '!L27">
      <xdr:nvSpPr>
        <xdr:cNvPr id="26" name="TextBox 25">
          <a:extLst>
            <a:ext uri="{FF2B5EF4-FFF2-40B4-BE49-F238E27FC236}">
              <a16:creationId xmlns:a16="http://schemas.microsoft.com/office/drawing/2014/main" id="{634BD6C6-02F5-BF04-08A9-87BFB8C33A6D}"/>
            </a:ext>
          </a:extLst>
        </xdr:cNvPr>
        <xdr:cNvSpPr txBox="1"/>
      </xdr:nvSpPr>
      <xdr:spPr>
        <a:xfrm>
          <a:off x="11277600" y="3752851"/>
          <a:ext cx="857250" cy="857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879F306-4734-4370-81E6-B18613C53154}" type="TxLink">
            <a:rPr lang="en-US" sz="4400" b="1" i="0" u="none" strike="noStrike" kern="1200">
              <a:solidFill>
                <a:srgbClr val="976699"/>
              </a:solidFill>
              <a:latin typeface="Agency FB" panose="020B0503020202020204" pitchFamily="34" charset="0"/>
              <a:cs typeface="Calibri"/>
            </a:rPr>
            <a:pPr algn="ctr"/>
            <a:t> 9 </a:t>
          </a:fld>
          <a:endParaRPr lang="en-GB" sz="4400" b="1" kern="1200">
            <a:solidFill>
              <a:srgbClr val="976699"/>
            </a:solidFill>
            <a:latin typeface="Agency FB" panose="020B0503020202020204" pitchFamily="34" charset="0"/>
          </a:endParaRPr>
        </a:p>
      </xdr:txBody>
    </xdr:sp>
    <xdr:clientData/>
  </xdr:twoCellAnchor>
  <xdr:oneCellAnchor>
    <xdr:from>
      <xdr:col>8</xdr:col>
      <xdr:colOff>561975</xdr:colOff>
      <xdr:row>27</xdr:row>
      <xdr:rowOff>66675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B93F468-3D86-69EE-31BD-5C90A1864177}"/>
            </a:ext>
          </a:extLst>
        </xdr:cNvPr>
        <xdr:cNvSpPr txBox="1"/>
      </xdr:nvSpPr>
      <xdr:spPr>
        <a:xfrm>
          <a:off x="5476875" y="521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 kern="1200"/>
        </a:p>
      </xdr:txBody>
    </xdr:sp>
    <xdr:clientData/>
  </xdr:oneCellAnchor>
  <xdr:twoCellAnchor>
    <xdr:from>
      <xdr:col>1</xdr:col>
      <xdr:colOff>28574</xdr:colOff>
      <xdr:row>24</xdr:row>
      <xdr:rowOff>76200</xdr:rowOff>
    </xdr:from>
    <xdr:to>
      <xdr:col>2</xdr:col>
      <xdr:colOff>561975</xdr:colOff>
      <xdr:row>29</xdr:row>
      <xdr:rowOff>190499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849E9B3-8DCE-421C-A141-60C52202E468}"/>
            </a:ext>
          </a:extLst>
        </xdr:cNvPr>
        <xdr:cNvSpPr txBox="1"/>
      </xdr:nvSpPr>
      <xdr:spPr>
        <a:xfrm>
          <a:off x="638174" y="4648200"/>
          <a:ext cx="1181101" cy="1066799"/>
        </a:xfrm>
        <a:prstGeom prst="rect">
          <a:avLst/>
        </a:prstGeom>
        <a:solidFill>
          <a:schemeClr val="lt1"/>
        </a:solidFill>
        <a:ln w="9525" cmpd="sng">
          <a:solidFill>
            <a:schemeClr val="accent3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400" b="1" i="0" u="none" strike="noStrike" kern="1200">
              <a:solidFill>
                <a:srgbClr val="976699"/>
              </a:solidFill>
              <a:latin typeface="Agency FB" panose="020B0503020202020204" pitchFamily="34" charset="0"/>
              <a:cs typeface="Calibri"/>
            </a:rPr>
            <a:t> </a:t>
          </a:r>
        </a:p>
      </xdr:txBody>
    </xdr:sp>
    <xdr:clientData/>
  </xdr:twoCellAnchor>
  <xdr:twoCellAnchor>
    <xdr:from>
      <xdr:col>2</xdr:col>
      <xdr:colOff>600075</xdr:colOff>
      <xdr:row>24</xdr:row>
      <xdr:rowOff>76200</xdr:rowOff>
    </xdr:from>
    <xdr:to>
      <xdr:col>4</xdr:col>
      <xdr:colOff>532875</xdr:colOff>
      <xdr:row>29</xdr:row>
      <xdr:rowOff>190499</xdr:rowOff>
    </xdr:to>
    <xdr:sp macro="" textlink="' Data Employee '!L27">
      <xdr:nvSpPr>
        <xdr:cNvPr id="29" name="TextBox 28">
          <a:extLst>
            <a:ext uri="{FF2B5EF4-FFF2-40B4-BE49-F238E27FC236}">
              <a16:creationId xmlns:a16="http://schemas.microsoft.com/office/drawing/2014/main" id="{1BFEA4C8-9007-4201-9EB5-76D56B2D4600}"/>
            </a:ext>
          </a:extLst>
        </xdr:cNvPr>
        <xdr:cNvSpPr txBox="1"/>
      </xdr:nvSpPr>
      <xdr:spPr>
        <a:xfrm>
          <a:off x="1857375" y="4648200"/>
          <a:ext cx="1152000" cy="1066799"/>
        </a:xfrm>
        <a:prstGeom prst="rect">
          <a:avLst/>
        </a:prstGeom>
        <a:solidFill>
          <a:schemeClr val="lt1"/>
        </a:solidFill>
        <a:ln w="9525" cmpd="sng">
          <a:solidFill>
            <a:schemeClr val="accent3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400" b="1" i="0" u="none" strike="noStrike" kern="1200">
              <a:solidFill>
                <a:srgbClr val="976699"/>
              </a:solidFill>
              <a:latin typeface="Agency FB" panose="020B0503020202020204" pitchFamily="34" charset="0"/>
              <a:cs typeface="Calibri"/>
            </a:rPr>
            <a:t> </a:t>
          </a:r>
          <a:endParaRPr lang="en-GB" sz="4400" b="1" kern="1200">
            <a:solidFill>
              <a:srgbClr val="976699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4</xdr:col>
      <xdr:colOff>552450</xdr:colOff>
      <xdr:row>24</xdr:row>
      <xdr:rowOff>76200</xdr:rowOff>
    </xdr:from>
    <xdr:to>
      <xdr:col>6</xdr:col>
      <xdr:colOff>485250</xdr:colOff>
      <xdr:row>29</xdr:row>
      <xdr:rowOff>190499</xdr:rowOff>
    </xdr:to>
    <xdr:sp macro="" textlink="' Data Employee '!L27">
      <xdr:nvSpPr>
        <xdr:cNvPr id="30" name="TextBox 29">
          <a:extLst>
            <a:ext uri="{FF2B5EF4-FFF2-40B4-BE49-F238E27FC236}">
              <a16:creationId xmlns:a16="http://schemas.microsoft.com/office/drawing/2014/main" id="{F91889DB-3F93-4D46-B430-6652D4D1FB3D}"/>
            </a:ext>
          </a:extLst>
        </xdr:cNvPr>
        <xdr:cNvSpPr txBox="1"/>
      </xdr:nvSpPr>
      <xdr:spPr>
        <a:xfrm>
          <a:off x="3028950" y="4648200"/>
          <a:ext cx="1152000" cy="1066799"/>
        </a:xfrm>
        <a:prstGeom prst="rect">
          <a:avLst/>
        </a:prstGeom>
        <a:solidFill>
          <a:schemeClr val="lt1"/>
        </a:solidFill>
        <a:ln w="9525" cmpd="sng">
          <a:solidFill>
            <a:schemeClr val="accent3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400" b="1" i="0" u="none" strike="noStrike" kern="1200">
              <a:solidFill>
                <a:srgbClr val="976699"/>
              </a:solidFill>
              <a:latin typeface="Agency FB" panose="020B0503020202020204" pitchFamily="34" charset="0"/>
              <a:cs typeface="Calibri"/>
            </a:rPr>
            <a:t> </a:t>
          </a:r>
          <a:endParaRPr lang="en-GB" sz="4400" b="1" kern="1200">
            <a:solidFill>
              <a:srgbClr val="976699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6</xdr:col>
      <xdr:colOff>523875</xdr:colOff>
      <xdr:row>24</xdr:row>
      <xdr:rowOff>76200</xdr:rowOff>
    </xdr:from>
    <xdr:to>
      <xdr:col>8</xdr:col>
      <xdr:colOff>456675</xdr:colOff>
      <xdr:row>29</xdr:row>
      <xdr:rowOff>190499</xdr:rowOff>
    </xdr:to>
    <xdr:sp macro="" textlink="' Data Employee '!L27">
      <xdr:nvSpPr>
        <xdr:cNvPr id="31" name="TextBox 30">
          <a:extLst>
            <a:ext uri="{FF2B5EF4-FFF2-40B4-BE49-F238E27FC236}">
              <a16:creationId xmlns:a16="http://schemas.microsoft.com/office/drawing/2014/main" id="{B549050C-ECCC-477D-BBA5-0C6C5892F8AF}"/>
            </a:ext>
          </a:extLst>
        </xdr:cNvPr>
        <xdr:cNvSpPr txBox="1"/>
      </xdr:nvSpPr>
      <xdr:spPr>
        <a:xfrm>
          <a:off x="4219575" y="4648200"/>
          <a:ext cx="1152000" cy="1066799"/>
        </a:xfrm>
        <a:prstGeom prst="rect">
          <a:avLst/>
        </a:prstGeom>
        <a:solidFill>
          <a:schemeClr val="lt1"/>
        </a:solidFill>
        <a:ln w="9525" cmpd="sng">
          <a:solidFill>
            <a:schemeClr val="accent3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400" b="1" i="0" u="none" strike="noStrike" kern="1200">
              <a:solidFill>
                <a:srgbClr val="976699"/>
              </a:solidFill>
              <a:latin typeface="Agency FB" panose="020B0503020202020204" pitchFamily="34" charset="0"/>
              <a:cs typeface="Calibri"/>
            </a:rPr>
            <a:t> </a:t>
          </a:r>
          <a:endParaRPr lang="en-GB" sz="4400" b="1" kern="1200">
            <a:solidFill>
              <a:srgbClr val="976699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8</xdr:col>
      <xdr:colOff>495300</xdr:colOff>
      <xdr:row>24</xdr:row>
      <xdr:rowOff>76200</xdr:rowOff>
    </xdr:from>
    <xdr:to>
      <xdr:col>10</xdr:col>
      <xdr:colOff>428100</xdr:colOff>
      <xdr:row>29</xdr:row>
      <xdr:rowOff>190499</xdr:rowOff>
    </xdr:to>
    <xdr:sp macro="" textlink="' Data Employee '!L27">
      <xdr:nvSpPr>
        <xdr:cNvPr id="32" name="TextBox 31">
          <a:extLst>
            <a:ext uri="{FF2B5EF4-FFF2-40B4-BE49-F238E27FC236}">
              <a16:creationId xmlns:a16="http://schemas.microsoft.com/office/drawing/2014/main" id="{A76E1415-17E9-4754-8566-C1F594754C8C}"/>
            </a:ext>
          </a:extLst>
        </xdr:cNvPr>
        <xdr:cNvSpPr txBox="1"/>
      </xdr:nvSpPr>
      <xdr:spPr>
        <a:xfrm>
          <a:off x="5410200" y="4648200"/>
          <a:ext cx="1152000" cy="1066799"/>
        </a:xfrm>
        <a:prstGeom prst="rect">
          <a:avLst/>
        </a:prstGeom>
        <a:solidFill>
          <a:schemeClr val="lt1"/>
        </a:solidFill>
        <a:ln w="9525" cmpd="sng">
          <a:solidFill>
            <a:schemeClr val="accent3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400" b="1" i="0" u="none" strike="noStrike" kern="1200">
              <a:solidFill>
                <a:srgbClr val="976699"/>
              </a:solidFill>
              <a:latin typeface="Agency FB" panose="020B0503020202020204" pitchFamily="34" charset="0"/>
              <a:cs typeface="Calibri"/>
            </a:rPr>
            <a:t> </a:t>
          </a:r>
          <a:endParaRPr lang="en-GB" sz="4400" b="1" kern="1200">
            <a:solidFill>
              <a:srgbClr val="976699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10</xdr:col>
      <xdr:colOff>466725</xdr:colOff>
      <xdr:row>24</xdr:row>
      <xdr:rowOff>76200</xdr:rowOff>
    </xdr:from>
    <xdr:to>
      <xdr:col>12</xdr:col>
      <xdr:colOff>399525</xdr:colOff>
      <xdr:row>29</xdr:row>
      <xdr:rowOff>190499</xdr:rowOff>
    </xdr:to>
    <xdr:sp macro="" textlink="' Data Employee '!L27">
      <xdr:nvSpPr>
        <xdr:cNvPr id="33" name="TextBox 32">
          <a:extLst>
            <a:ext uri="{FF2B5EF4-FFF2-40B4-BE49-F238E27FC236}">
              <a16:creationId xmlns:a16="http://schemas.microsoft.com/office/drawing/2014/main" id="{F5D7AA67-D615-4C61-B679-A89F2D53AB3B}"/>
            </a:ext>
          </a:extLst>
        </xdr:cNvPr>
        <xdr:cNvSpPr txBox="1"/>
      </xdr:nvSpPr>
      <xdr:spPr>
        <a:xfrm>
          <a:off x="6600825" y="4648200"/>
          <a:ext cx="1152000" cy="1066799"/>
        </a:xfrm>
        <a:prstGeom prst="rect">
          <a:avLst/>
        </a:prstGeom>
        <a:solidFill>
          <a:schemeClr val="lt1"/>
        </a:solidFill>
        <a:ln w="9525" cmpd="sng">
          <a:solidFill>
            <a:schemeClr val="accent3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400" b="1" i="0" u="none" strike="noStrike" kern="1200">
              <a:solidFill>
                <a:srgbClr val="976699"/>
              </a:solidFill>
              <a:latin typeface="Agency FB" panose="020B0503020202020204" pitchFamily="34" charset="0"/>
              <a:cs typeface="Calibri"/>
            </a:rPr>
            <a:t> </a:t>
          </a:r>
          <a:endParaRPr lang="en-GB" sz="4400" b="1" kern="1200">
            <a:solidFill>
              <a:srgbClr val="976699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10</xdr:col>
      <xdr:colOff>466725</xdr:colOff>
      <xdr:row>24</xdr:row>
      <xdr:rowOff>47625</xdr:rowOff>
    </xdr:from>
    <xdr:to>
      <xdr:col>12</xdr:col>
      <xdr:colOff>399525</xdr:colOff>
      <xdr:row>26</xdr:row>
      <xdr:rowOff>134625</xdr:rowOff>
    </xdr:to>
    <xdr:sp macro="" textlink="' Data Employee '!L27">
      <xdr:nvSpPr>
        <xdr:cNvPr id="34" name="TextBox 33">
          <a:extLst>
            <a:ext uri="{FF2B5EF4-FFF2-40B4-BE49-F238E27FC236}">
              <a16:creationId xmlns:a16="http://schemas.microsoft.com/office/drawing/2014/main" id="{4CBD151E-96FB-42BF-BCBC-58A1453DAC2B}"/>
            </a:ext>
          </a:extLst>
        </xdr:cNvPr>
        <xdr:cNvSpPr txBox="1"/>
      </xdr:nvSpPr>
      <xdr:spPr>
        <a:xfrm>
          <a:off x="6600825" y="4619625"/>
          <a:ext cx="1152000" cy="468000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accent3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400" b="1" i="0" u="none" strike="noStrike" kern="1200">
              <a:ln>
                <a:noFill/>
              </a:ln>
              <a:solidFill>
                <a:srgbClr val="976699"/>
              </a:solidFill>
              <a:latin typeface="Agency FB" panose="020B0503020202020204" pitchFamily="34" charset="0"/>
              <a:cs typeface="Calibri"/>
            </a:rPr>
            <a:t> </a:t>
          </a:r>
          <a:endParaRPr lang="en-GB" sz="4400" b="1" kern="1200">
            <a:ln>
              <a:noFill/>
            </a:ln>
            <a:solidFill>
              <a:srgbClr val="976699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8</xdr:col>
      <xdr:colOff>493394</xdr:colOff>
      <xdr:row>24</xdr:row>
      <xdr:rowOff>47625</xdr:rowOff>
    </xdr:from>
    <xdr:to>
      <xdr:col>10</xdr:col>
      <xdr:colOff>426194</xdr:colOff>
      <xdr:row>26</xdr:row>
      <xdr:rowOff>134625</xdr:rowOff>
    </xdr:to>
    <xdr:sp macro="" textlink="' Data Employee '!L27">
      <xdr:nvSpPr>
        <xdr:cNvPr id="35" name="TextBox 34">
          <a:extLst>
            <a:ext uri="{FF2B5EF4-FFF2-40B4-BE49-F238E27FC236}">
              <a16:creationId xmlns:a16="http://schemas.microsoft.com/office/drawing/2014/main" id="{247A189C-1F00-4DD9-9A4D-B223CB01D2D4}"/>
            </a:ext>
          </a:extLst>
        </xdr:cNvPr>
        <xdr:cNvSpPr txBox="1"/>
      </xdr:nvSpPr>
      <xdr:spPr>
        <a:xfrm>
          <a:off x="5408294" y="4619625"/>
          <a:ext cx="1152000" cy="468000"/>
        </a:xfrm>
        <a:prstGeom prst="rect">
          <a:avLst/>
        </a:prstGeom>
        <a:solidFill>
          <a:srgbClr val="9900CC"/>
        </a:solidFill>
        <a:ln w="9525" cmpd="sng">
          <a:solidFill>
            <a:schemeClr val="accent3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400" b="1" i="0" u="none" strike="noStrike" kern="1200">
              <a:ln>
                <a:noFill/>
              </a:ln>
              <a:solidFill>
                <a:srgbClr val="976699"/>
              </a:solidFill>
              <a:latin typeface="Agency FB" panose="020B0503020202020204" pitchFamily="34" charset="0"/>
              <a:cs typeface="Calibri"/>
            </a:rPr>
            <a:t> </a:t>
          </a:r>
          <a:endParaRPr lang="en-GB" sz="4400" b="1" kern="1200">
            <a:ln>
              <a:noFill/>
            </a:ln>
            <a:solidFill>
              <a:srgbClr val="976699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6</xdr:col>
      <xdr:colOff>520064</xdr:colOff>
      <xdr:row>24</xdr:row>
      <xdr:rowOff>47625</xdr:rowOff>
    </xdr:from>
    <xdr:to>
      <xdr:col>8</xdr:col>
      <xdr:colOff>452864</xdr:colOff>
      <xdr:row>26</xdr:row>
      <xdr:rowOff>134625</xdr:rowOff>
    </xdr:to>
    <xdr:sp macro="" textlink="' Data Employee '!L27">
      <xdr:nvSpPr>
        <xdr:cNvPr id="36" name="TextBox 35">
          <a:extLst>
            <a:ext uri="{FF2B5EF4-FFF2-40B4-BE49-F238E27FC236}">
              <a16:creationId xmlns:a16="http://schemas.microsoft.com/office/drawing/2014/main" id="{DCB9EC3D-2D7C-47F9-B751-A0313D3E88B1}"/>
            </a:ext>
          </a:extLst>
        </xdr:cNvPr>
        <xdr:cNvSpPr txBox="1"/>
      </xdr:nvSpPr>
      <xdr:spPr>
        <a:xfrm>
          <a:off x="4215764" y="4619625"/>
          <a:ext cx="1152000" cy="468000"/>
        </a:xfrm>
        <a:prstGeom prst="rect">
          <a:avLst/>
        </a:prstGeom>
        <a:solidFill>
          <a:srgbClr val="B99791"/>
        </a:solidFill>
        <a:ln w="9525" cmpd="sng">
          <a:solidFill>
            <a:schemeClr val="accent3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400" b="1" i="0" u="none" strike="noStrike" kern="1200">
              <a:ln>
                <a:noFill/>
              </a:ln>
              <a:solidFill>
                <a:srgbClr val="976699"/>
              </a:solidFill>
              <a:latin typeface="Agency FB" panose="020B0503020202020204" pitchFamily="34" charset="0"/>
              <a:cs typeface="Calibri"/>
            </a:rPr>
            <a:t> </a:t>
          </a:r>
          <a:endParaRPr lang="en-GB" sz="4400" b="1" kern="1200">
            <a:ln>
              <a:noFill/>
            </a:ln>
            <a:solidFill>
              <a:srgbClr val="976699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4</xdr:col>
      <xdr:colOff>546734</xdr:colOff>
      <xdr:row>24</xdr:row>
      <xdr:rowOff>47625</xdr:rowOff>
    </xdr:from>
    <xdr:to>
      <xdr:col>6</xdr:col>
      <xdr:colOff>479534</xdr:colOff>
      <xdr:row>26</xdr:row>
      <xdr:rowOff>134625</xdr:rowOff>
    </xdr:to>
    <xdr:sp macro="" textlink="' Data Employee '!L27">
      <xdr:nvSpPr>
        <xdr:cNvPr id="37" name="TextBox 36">
          <a:extLst>
            <a:ext uri="{FF2B5EF4-FFF2-40B4-BE49-F238E27FC236}">
              <a16:creationId xmlns:a16="http://schemas.microsoft.com/office/drawing/2014/main" id="{C6D397BF-FF02-4CF6-8990-361CF2DC0412}"/>
            </a:ext>
          </a:extLst>
        </xdr:cNvPr>
        <xdr:cNvSpPr txBox="1"/>
      </xdr:nvSpPr>
      <xdr:spPr>
        <a:xfrm>
          <a:off x="3023234" y="4619625"/>
          <a:ext cx="1152000" cy="468000"/>
        </a:xfrm>
        <a:prstGeom prst="rect">
          <a:avLst/>
        </a:prstGeom>
        <a:solidFill>
          <a:srgbClr val="336699"/>
        </a:solidFill>
        <a:ln w="9525" cmpd="sng">
          <a:solidFill>
            <a:schemeClr val="accent3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400" b="1" i="0" u="none" strike="noStrike" kern="1200">
              <a:ln>
                <a:noFill/>
              </a:ln>
              <a:solidFill>
                <a:srgbClr val="976699"/>
              </a:solidFill>
              <a:latin typeface="Agency FB" panose="020B0503020202020204" pitchFamily="34" charset="0"/>
              <a:cs typeface="Calibri"/>
            </a:rPr>
            <a:t> </a:t>
          </a:r>
          <a:endParaRPr lang="en-GB" sz="4400" b="1" kern="1200">
            <a:ln>
              <a:noFill/>
            </a:ln>
            <a:solidFill>
              <a:srgbClr val="976699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2</xdr:col>
      <xdr:colOff>573404</xdr:colOff>
      <xdr:row>24</xdr:row>
      <xdr:rowOff>47625</xdr:rowOff>
    </xdr:from>
    <xdr:to>
      <xdr:col>4</xdr:col>
      <xdr:colOff>506204</xdr:colOff>
      <xdr:row>26</xdr:row>
      <xdr:rowOff>134625</xdr:rowOff>
    </xdr:to>
    <xdr:sp macro="" textlink="' Data Employee '!L27">
      <xdr:nvSpPr>
        <xdr:cNvPr id="38" name="TextBox 37">
          <a:extLst>
            <a:ext uri="{FF2B5EF4-FFF2-40B4-BE49-F238E27FC236}">
              <a16:creationId xmlns:a16="http://schemas.microsoft.com/office/drawing/2014/main" id="{8CD72694-A83A-4828-9899-1D4457126FF2}"/>
            </a:ext>
          </a:extLst>
        </xdr:cNvPr>
        <xdr:cNvSpPr txBox="1"/>
      </xdr:nvSpPr>
      <xdr:spPr>
        <a:xfrm>
          <a:off x="1830704" y="4619625"/>
          <a:ext cx="1152000" cy="468000"/>
        </a:xfrm>
        <a:prstGeom prst="rect">
          <a:avLst/>
        </a:prstGeom>
        <a:solidFill>
          <a:srgbClr val="7D687C"/>
        </a:solidFill>
        <a:ln w="9525" cmpd="sng">
          <a:solidFill>
            <a:schemeClr val="accent3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400" b="1" i="0" u="none" strike="noStrike" kern="1200">
              <a:ln>
                <a:noFill/>
              </a:ln>
              <a:solidFill>
                <a:srgbClr val="976699"/>
              </a:solidFill>
              <a:latin typeface="Agency FB" panose="020B0503020202020204" pitchFamily="34" charset="0"/>
              <a:cs typeface="Calibri"/>
            </a:rPr>
            <a:t> </a:t>
          </a:r>
          <a:endParaRPr lang="en-GB" sz="4400" b="1" kern="1200">
            <a:ln>
              <a:noFill/>
            </a:ln>
            <a:solidFill>
              <a:srgbClr val="976699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</xdr:col>
      <xdr:colOff>57149</xdr:colOff>
      <xdr:row>24</xdr:row>
      <xdr:rowOff>47625</xdr:rowOff>
    </xdr:from>
    <xdr:to>
      <xdr:col>2</xdr:col>
      <xdr:colOff>561449</xdr:colOff>
      <xdr:row>26</xdr:row>
      <xdr:rowOff>134625</xdr:rowOff>
    </xdr:to>
    <xdr:sp macro="" textlink="' Data Employee '!L27">
      <xdr:nvSpPr>
        <xdr:cNvPr id="39" name="TextBox 38">
          <a:extLst>
            <a:ext uri="{FF2B5EF4-FFF2-40B4-BE49-F238E27FC236}">
              <a16:creationId xmlns:a16="http://schemas.microsoft.com/office/drawing/2014/main" id="{D8ECD1CA-FA77-4B8A-B521-B6D1ED9EBFA6}"/>
            </a:ext>
          </a:extLst>
        </xdr:cNvPr>
        <xdr:cNvSpPr txBox="1"/>
      </xdr:nvSpPr>
      <xdr:spPr>
        <a:xfrm>
          <a:off x="666749" y="4619625"/>
          <a:ext cx="1152000" cy="468000"/>
        </a:xfrm>
        <a:prstGeom prst="rect">
          <a:avLst/>
        </a:prstGeom>
        <a:solidFill>
          <a:srgbClr val="006666"/>
        </a:solidFill>
        <a:ln w="9525" cmpd="sng">
          <a:solidFill>
            <a:schemeClr val="accent3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400" b="1" i="0" u="none" strike="noStrike" kern="1200">
              <a:ln>
                <a:noFill/>
              </a:ln>
              <a:solidFill>
                <a:srgbClr val="976699"/>
              </a:solidFill>
              <a:latin typeface="Agency FB" panose="020B0503020202020204" pitchFamily="34" charset="0"/>
              <a:cs typeface="Calibri"/>
            </a:rPr>
            <a:t> </a:t>
          </a:r>
          <a:endParaRPr lang="en-GB" sz="4400" b="1" kern="1200">
            <a:ln>
              <a:noFill/>
            </a:ln>
            <a:solidFill>
              <a:srgbClr val="976699"/>
            </a:solidFill>
            <a:latin typeface="Agency FB" panose="020B0503020202020204" pitchFamily="34" charset="0"/>
          </a:endParaRPr>
        </a:p>
      </xdr:txBody>
    </xdr:sp>
    <xdr:clientData/>
  </xdr:twoCellAnchor>
  <xdr:twoCellAnchor editAs="oneCell">
    <xdr:from>
      <xdr:col>1</xdr:col>
      <xdr:colOff>85724</xdr:colOff>
      <xdr:row>25</xdr:row>
      <xdr:rowOff>0</xdr:rowOff>
    </xdr:from>
    <xdr:to>
      <xdr:col>2</xdr:col>
      <xdr:colOff>328117</xdr:colOff>
      <xdr:row>26</xdr:row>
      <xdr:rowOff>41168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AD63460-21CB-1914-106A-3DBE48E9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5324" y="4762500"/>
          <a:ext cx="890093" cy="231668"/>
        </a:xfrm>
        <a:prstGeom prst="rect">
          <a:avLst/>
        </a:prstGeom>
      </xdr:spPr>
    </xdr:pic>
    <xdr:clientData/>
  </xdr:twoCellAnchor>
  <xdr:twoCellAnchor editAs="oneCell">
    <xdr:from>
      <xdr:col>3</xdr:col>
      <xdr:colOff>106679</xdr:colOff>
      <xdr:row>24</xdr:row>
      <xdr:rowOff>161925</xdr:rowOff>
    </xdr:from>
    <xdr:to>
      <xdr:col>4</xdr:col>
      <xdr:colOff>387172</xdr:colOff>
      <xdr:row>26</xdr:row>
      <xdr:rowOff>12593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F7AA727-1774-0E83-0EF2-781BBCCBD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73579" y="4733925"/>
          <a:ext cx="890093" cy="231668"/>
        </a:xfrm>
        <a:prstGeom prst="rect">
          <a:avLst/>
        </a:prstGeom>
      </xdr:spPr>
    </xdr:pic>
    <xdr:clientData/>
  </xdr:twoCellAnchor>
  <xdr:twoCellAnchor editAs="oneCell">
    <xdr:from>
      <xdr:col>4</xdr:col>
      <xdr:colOff>546734</xdr:colOff>
      <xdr:row>24</xdr:row>
      <xdr:rowOff>161925</xdr:rowOff>
    </xdr:from>
    <xdr:to>
      <xdr:col>6</xdr:col>
      <xdr:colOff>485874</xdr:colOff>
      <xdr:row>26</xdr:row>
      <xdr:rowOff>12593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F65EEF66-700E-2DBD-ED27-9F7C5CE41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023234" y="4733925"/>
          <a:ext cx="1158340" cy="231668"/>
        </a:xfrm>
        <a:prstGeom prst="rect">
          <a:avLst/>
        </a:prstGeom>
      </xdr:spPr>
    </xdr:pic>
    <xdr:clientData/>
  </xdr:twoCellAnchor>
  <xdr:twoCellAnchor editAs="oneCell">
    <xdr:from>
      <xdr:col>7</xdr:col>
      <xdr:colOff>196214</xdr:colOff>
      <xdr:row>24</xdr:row>
      <xdr:rowOff>161925</xdr:rowOff>
    </xdr:from>
    <xdr:to>
      <xdr:col>8</xdr:col>
      <xdr:colOff>196267</xdr:colOff>
      <xdr:row>26</xdr:row>
      <xdr:rowOff>12593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3DAACB9B-A788-DD20-A7ED-B2E004316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501514" y="4733925"/>
          <a:ext cx="609653" cy="231668"/>
        </a:xfrm>
        <a:prstGeom prst="rect">
          <a:avLst/>
        </a:prstGeom>
      </xdr:spPr>
    </xdr:pic>
    <xdr:clientData/>
  </xdr:twoCellAnchor>
  <xdr:twoCellAnchor editAs="oneCell">
    <xdr:from>
      <xdr:col>9</xdr:col>
      <xdr:colOff>83819</xdr:colOff>
      <xdr:row>24</xdr:row>
      <xdr:rowOff>133350</xdr:rowOff>
    </xdr:from>
    <xdr:to>
      <xdr:col>10</xdr:col>
      <xdr:colOff>242382</xdr:colOff>
      <xdr:row>25</xdr:row>
      <xdr:rowOff>174518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58247A2D-C7D5-B1D4-40F3-E2BDC9E10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08319" y="4705350"/>
          <a:ext cx="768163" cy="231668"/>
        </a:xfrm>
        <a:prstGeom prst="rect">
          <a:avLst/>
        </a:prstGeom>
      </xdr:spPr>
    </xdr:pic>
    <xdr:clientData/>
  </xdr:twoCellAnchor>
  <xdr:twoCellAnchor editAs="oneCell">
    <xdr:from>
      <xdr:col>10</xdr:col>
      <xdr:colOff>581025</xdr:colOff>
      <xdr:row>24</xdr:row>
      <xdr:rowOff>133350</xdr:rowOff>
    </xdr:from>
    <xdr:to>
      <xdr:col>12</xdr:col>
      <xdr:colOff>1960</xdr:colOff>
      <xdr:row>25</xdr:row>
      <xdr:rowOff>174518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A48CB4DF-1854-C480-F122-E2F0940B1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715125" y="4705350"/>
          <a:ext cx="640135" cy="231668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26</xdr:row>
      <xdr:rowOff>149599</xdr:rowOff>
    </xdr:from>
    <xdr:to>
      <xdr:col>2</xdr:col>
      <xdr:colOff>590550</xdr:colOff>
      <xdr:row>29</xdr:row>
      <xdr:rowOff>101974</xdr:rowOff>
    </xdr:to>
    <xdr:sp macro="" textlink="' Data Employee '!L16">
      <xdr:nvSpPr>
        <xdr:cNvPr id="50" name="TextBox 49">
          <a:extLst>
            <a:ext uri="{FF2B5EF4-FFF2-40B4-BE49-F238E27FC236}">
              <a16:creationId xmlns:a16="http://schemas.microsoft.com/office/drawing/2014/main" id="{31B4EA20-241D-6E52-1BAA-CC9FCE6AFB52}"/>
            </a:ext>
          </a:extLst>
        </xdr:cNvPr>
        <xdr:cNvSpPr txBox="1"/>
      </xdr:nvSpPr>
      <xdr:spPr>
        <a:xfrm>
          <a:off x="704850" y="5102599"/>
          <a:ext cx="114300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766F61-CFAF-4CC2-A357-5C6DE3C40EAC}" type="TxLink">
            <a:rPr lang="en-US" sz="2800" b="1" i="0" u="none" strike="noStrike" kern="1200">
              <a:solidFill>
                <a:srgbClr val="006666"/>
              </a:solidFill>
              <a:latin typeface="Agency FB" panose="020B0503020202020204" pitchFamily="34" charset="0"/>
              <a:cs typeface="Calibri"/>
            </a:rPr>
            <a:pPr algn="ctr"/>
            <a:t>14 M</a:t>
          </a:fld>
          <a:endParaRPr lang="en-GB" sz="2800" b="1" kern="1200">
            <a:solidFill>
              <a:srgbClr val="006666"/>
            </a:solidFill>
            <a:latin typeface="Agency FB" panose="020B0503020202020204" pitchFamily="34" charset="0"/>
          </a:endParaRPr>
        </a:p>
      </xdr:txBody>
    </xdr:sp>
    <xdr:clientData/>
  </xdr:twoCellAnchor>
  <xdr:oneCellAnchor>
    <xdr:from>
      <xdr:col>8</xdr:col>
      <xdr:colOff>590550</xdr:colOff>
      <xdr:row>32</xdr:row>
      <xdr:rowOff>19050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5106AE10-CA29-9A0D-6017-F571B1822AFE}"/>
            </a:ext>
          </a:extLst>
        </xdr:cNvPr>
        <xdr:cNvSpPr txBox="1"/>
      </xdr:nvSpPr>
      <xdr:spPr>
        <a:xfrm>
          <a:off x="5505450" y="6124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 kern="1200"/>
        </a:p>
      </xdr:txBody>
    </xdr:sp>
    <xdr:clientData/>
  </xdr:oneCellAnchor>
  <xdr:oneCellAnchor>
    <xdr:from>
      <xdr:col>3</xdr:col>
      <xdr:colOff>9525</xdr:colOff>
      <xdr:row>26</xdr:row>
      <xdr:rowOff>149598</xdr:rowOff>
    </xdr:from>
    <xdr:ext cx="1143000" cy="523876"/>
    <xdr:sp macro="" textlink="' Data Employee '!L18">
      <xdr:nvSpPr>
        <xdr:cNvPr id="52" name="TextBox 51">
          <a:extLst>
            <a:ext uri="{FF2B5EF4-FFF2-40B4-BE49-F238E27FC236}">
              <a16:creationId xmlns:a16="http://schemas.microsoft.com/office/drawing/2014/main" id="{519CE35F-FA91-C164-A18A-42AC6A57B527}"/>
            </a:ext>
          </a:extLst>
        </xdr:cNvPr>
        <xdr:cNvSpPr txBox="1"/>
      </xdr:nvSpPr>
      <xdr:spPr>
        <a:xfrm>
          <a:off x="1876425" y="5102598"/>
          <a:ext cx="1143000" cy="5238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fld id="{C145E591-A4E0-441C-BB92-4BA3CFB926A4}" type="TxLink">
            <a:rPr lang="en-US" sz="2800" b="1" i="0" u="none" strike="noStrike" kern="1200">
              <a:solidFill>
                <a:srgbClr val="7D687C"/>
              </a:solidFill>
              <a:latin typeface="Agency FB" panose="020B0503020202020204" pitchFamily="34" charset="0"/>
              <a:cs typeface="Calibri"/>
            </a:rPr>
            <a:pPr algn="ctr"/>
            <a:t>470</a:t>
          </a:fld>
          <a:endParaRPr lang="en-GB" sz="2800" b="1" kern="1200">
            <a:solidFill>
              <a:srgbClr val="7D687C"/>
            </a:solidFill>
            <a:latin typeface="Agency FB" panose="020B0503020202020204" pitchFamily="34" charset="0"/>
          </a:endParaRPr>
        </a:p>
      </xdr:txBody>
    </xdr:sp>
    <xdr:clientData/>
  </xdr:oneCellAnchor>
  <xdr:oneCellAnchor>
    <xdr:from>
      <xdr:col>5</xdr:col>
      <xdr:colOff>19050</xdr:colOff>
      <xdr:row>26</xdr:row>
      <xdr:rowOff>118781</xdr:rowOff>
    </xdr:from>
    <xdr:ext cx="1057275" cy="554693"/>
    <xdr:sp macro="" textlink="' Data Employee '!L22">
      <xdr:nvSpPr>
        <xdr:cNvPr id="53" name="TextBox 52">
          <a:extLst>
            <a:ext uri="{FF2B5EF4-FFF2-40B4-BE49-F238E27FC236}">
              <a16:creationId xmlns:a16="http://schemas.microsoft.com/office/drawing/2014/main" id="{76FA3194-0A76-4474-946E-3FE87FAAF18E}"/>
            </a:ext>
          </a:extLst>
        </xdr:cNvPr>
        <xdr:cNvSpPr txBox="1"/>
      </xdr:nvSpPr>
      <xdr:spPr>
        <a:xfrm>
          <a:off x="3105150" y="5071781"/>
          <a:ext cx="1057275" cy="554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3B5234C1-D1AD-4747-ACA2-D89EB0401D38}" type="TxLink">
            <a:rPr lang="en-US" sz="2800" b="1" i="0" u="none" strike="noStrike" kern="1200">
              <a:solidFill>
                <a:srgbClr val="0070C0"/>
              </a:solidFill>
              <a:latin typeface="Agency FB" panose="020B0503020202020204" pitchFamily="34" charset="0"/>
              <a:cs typeface="Calibri"/>
            </a:rPr>
            <a:pPr algn="ctr"/>
            <a:t>12 M</a:t>
          </a:fld>
          <a:endParaRPr lang="en-GB" sz="2800" b="1" kern="1200">
            <a:solidFill>
              <a:srgbClr val="0070C0"/>
            </a:solidFill>
            <a:latin typeface="Agency FB" panose="020B0503020202020204" pitchFamily="34" charset="0"/>
          </a:endParaRPr>
        </a:p>
      </xdr:txBody>
    </xdr:sp>
    <xdr:clientData/>
  </xdr:oneCellAnchor>
  <xdr:oneCellAnchor>
    <xdr:from>
      <xdr:col>6</xdr:col>
      <xdr:colOff>581025</xdr:colOff>
      <xdr:row>26</xdr:row>
      <xdr:rowOff>123825</xdr:rowOff>
    </xdr:from>
    <xdr:ext cx="1085849" cy="549649"/>
    <xdr:sp macro="" textlink="' Data Employee '!L23">
      <xdr:nvSpPr>
        <xdr:cNvPr id="54" name="TextBox 53">
          <a:extLst>
            <a:ext uri="{FF2B5EF4-FFF2-40B4-BE49-F238E27FC236}">
              <a16:creationId xmlns:a16="http://schemas.microsoft.com/office/drawing/2014/main" id="{81EA4816-C74C-8986-D51A-B54609CB585A}"/>
            </a:ext>
          </a:extLst>
        </xdr:cNvPr>
        <xdr:cNvSpPr txBox="1"/>
      </xdr:nvSpPr>
      <xdr:spPr>
        <a:xfrm>
          <a:off x="4276725" y="5076825"/>
          <a:ext cx="1085849" cy="549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5CE26A9F-D468-4104-9581-65097BA30383}" type="TxLink">
            <a:rPr lang="en-US" sz="2800" b="1" i="0" u="none" strike="noStrike" kern="1200">
              <a:solidFill>
                <a:srgbClr val="B99791"/>
              </a:solidFill>
              <a:latin typeface="Agency FB" panose="020B0503020202020204" pitchFamily="34" charset="0"/>
              <a:cs typeface="Calibri"/>
            </a:rPr>
            <a:pPr algn="ctr"/>
            <a:t>26 M</a:t>
          </a:fld>
          <a:endParaRPr lang="en-GB" sz="2800" b="1" kern="1200">
            <a:solidFill>
              <a:srgbClr val="B99791"/>
            </a:solidFill>
            <a:latin typeface="Agency FB" panose="020B0503020202020204" pitchFamily="34" charset="0"/>
          </a:endParaRPr>
        </a:p>
      </xdr:txBody>
    </xdr:sp>
    <xdr:clientData/>
  </xdr:oneCellAnchor>
  <xdr:oneCellAnchor>
    <xdr:from>
      <xdr:col>9</xdr:col>
      <xdr:colOff>66676</xdr:colOff>
      <xdr:row>26</xdr:row>
      <xdr:rowOff>149598</xdr:rowOff>
    </xdr:from>
    <xdr:ext cx="942974" cy="523876"/>
    <xdr:sp macro="" textlink="' Data Employee '!L23">
      <xdr:nvSpPr>
        <xdr:cNvPr id="55" name="TextBox 54">
          <a:extLst>
            <a:ext uri="{FF2B5EF4-FFF2-40B4-BE49-F238E27FC236}">
              <a16:creationId xmlns:a16="http://schemas.microsoft.com/office/drawing/2014/main" id="{DAE5A3BF-F615-5BD4-2441-B0568DFEAA7D}"/>
            </a:ext>
          </a:extLst>
        </xdr:cNvPr>
        <xdr:cNvSpPr txBox="1"/>
      </xdr:nvSpPr>
      <xdr:spPr>
        <a:xfrm>
          <a:off x="5591176" y="5102598"/>
          <a:ext cx="942974" cy="5238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A24F8385-67E8-4A46-AE77-C85503F70119}" type="TxLink">
            <a:rPr lang="en-US" sz="2800" b="1" i="0" u="none" strike="noStrike" kern="1200">
              <a:solidFill>
                <a:srgbClr val="9900CC"/>
              </a:solidFill>
              <a:latin typeface="Agency FB" panose="020B0503020202020204" pitchFamily="34" charset="0"/>
              <a:cs typeface="Calibri"/>
            </a:rPr>
            <a:pPr algn="ctr"/>
            <a:t>26 M</a:t>
          </a:fld>
          <a:endParaRPr lang="en-GB" sz="2800" b="1" kern="1200">
            <a:solidFill>
              <a:srgbClr val="9900CC"/>
            </a:solidFill>
            <a:latin typeface="Agency FB" panose="020B0503020202020204" pitchFamily="34" charset="0"/>
          </a:endParaRPr>
        </a:p>
      </xdr:txBody>
    </xdr:sp>
    <xdr:clientData/>
  </xdr:oneCellAnchor>
  <xdr:oneCellAnchor>
    <xdr:from>
      <xdr:col>10</xdr:col>
      <xdr:colOff>600075</xdr:colOff>
      <xdr:row>26</xdr:row>
      <xdr:rowOff>87966</xdr:rowOff>
    </xdr:from>
    <xdr:ext cx="971550" cy="585508"/>
    <xdr:sp macro="" textlink="' Data Employee '!L26">
      <xdr:nvSpPr>
        <xdr:cNvPr id="56" name="TextBox 55">
          <a:extLst>
            <a:ext uri="{FF2B5EF4-FFF2-40B4-BE49-F238E27FC236}">
              <a16:creationId xmlns:a16="http://schemas.microsoft.com/office/drawing/2014/main" id="{AD56B1FA-A8F3-812D-4E99-32B967079D4D}"/>
            </a:ext>
          </a:extLst>
        </xdr:cNvPr>
        <xdr:cNvSpPr txBox="1"/>
      </xdr:nvSpPr>
      <xdr:spPr>
        <a:xfrm>
          <a:off x="6734175" y="5040966"/>
          <a:ext cx="971550" cy="5855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DE3E2781-C2AD-477C-96CF-64FC96CCB749}" type="TxLink">
            <a:rPr lang="en-US" sz="2800" b="1" i="0" u="none" strike="noStrike" kern="1200">
              <a:solidFill>
                <a:schemeClr val="accent6">
                  <a:lumMod val="75000"/>
                </a:schemeClr>
              </a:solidFill>
              <a:latin typeface="Agency FB" panose="020B0503020202020204" pitchFamily="34" charset="0"/>
              <a:cs typeface="Calibri"/>
            </a:rPr>
            <a:pPr algn="ctr"/>
            <a:t>38</a:t>
          </a:fld>
          <a:endParaRPr lang="en-GB" sz="2800" b="1" kern="1200">
            <a:solidFill>
              <a:schemeClr val="accent6">
                <a:lumMod val="75000"/>
              </a:schemeClr>
            </a:solidFill>
            <a:latin typeface="Agency FB" panose="020B0503020202020204" pitchFamily="34" charset="0"/>
          </a:endParaRPr>
        </a:p>
      </xdr:txBody>
    </xdr:sp>
    <xdr:clientData/>
  </xdr:oneCellAnchor>
  <xdr:twoCellAnchor>
    <xdr:from>
      <xdr:col>12</xdr:col>
      <xdr:colOff>438150</xdr:colOff>
      <xdr:row>24</xdr:row>
      <xdr:rowOff>57150</xdr:rowOff>
    </xdr:from>
    <xdr:to>
      <xdr:col>19</xdr:col>
      <xdr:colOff>571500</xdr:colOff>
      <xdr:row>29</xdr:row>
      <xdr:rowOff>142875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BB7F2B39-CFD5-4207-9DCF-FF6038F4E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9525</xdr:colOff>
      <xdr:row>3</xdr:row>
      <xdr:rowOff>104775</xdr:rowOff>
    </xdr:from>
    <xdr:to>
      <xdr:col>19</xdr:col>
      <xdr:colOff>357075</xdr:colOff>
      <xdr:row>5</xdr:row>
      <xdr:rowOff>119775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E2652E0-A259-017C-B045-32E22FB16806}"/>
            </a:ext>
          </a:extLst>
        </xdr:cNvPr>
        <xdr:cNvSpPr/>
      </xdr:nvSpPr>
      <xdr:spPr>
        <a:xfrm>
          <a:off x="11020425" y="676275"/>
          <a:ext cx="900000" cy="396000"/>
        </a:xfrm>
        <a:prstGeom prst="rect">
          <a:avLst/>
        </a:prstGeom>
        <a:solidFill>
          <a:schemeClr val="accent4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kern="1200">
              <a:latin typeface="Agency FB" panose="020B0503020202020204" pitchFamily="34" charset="0"/>
            </a:rPr>
            <a:t>Employee</a:t>
          </a:r>
          <a:r>
            <a:rPr lang="en-GB" sz="1100" kern="1200" baseline="0">
              <a:latin typeface="Agency FB" panose="020B0503020202020204" pitchFamily="34" charset="0"/>
            </a:rPr>
            <a:t> Relation</a:t>
          </a:r>
          <a:endParaRPr lang="en-GB" sz="1100" kern="1200">
            <a:latin typeface="Agency FB" panose="020B0503020202020204" pitchFamily="34" charset="0"/>
          </a:endParaRPr>
        </a:p>
      </xdr:txBody>
    </xdr:sp>
    <xdr:clientData/>
  </xdr:twoCellAnchor>
  <xdr:twoCellAnchor>
    <xdr:from>
      <xdr:col>16</xdr:col>
      <xdr:colOff>336550</xdr:colOff>
      <xdr:row>3</xdr:row>
      <xdr:rowOff>104775</xdr:rowOff>
    </xdr:from>
    <xdr:to>
      <xdr:col>18</xdr:col>
      <xdr:colOff>17350</xdr:colOff>
      <xdr:row>5</xdr:row>
      <xdr:rowOff>119775</xdr:rowOff>
    </xdr:to>
    <xdr:sp macro="" textlink="">
      <xdr:nvSpPr>
        <xdr:cNvPr id="25" name="Rectangle 24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82A0ECE0-A218-5E11-DE94-647B7630BE66}"/>
            </a:ext>
          </a:extLst>
        </xdr:cNvPr>
        <xdr:cNvSpPr/>
      </xdr:nvSpPr>
      <xdr:spPr>
        <a:xfrm>
          <a:off x="10128250" y="676275"/>
          <a:ext cx="900000" cy="3960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kern="1200">
              <a:latin typeface="Agency FB" panose="020B0503020202020204" pitchFamily="34" charset="0"/>
            </a:rPr>
            <a:t>Training</a:t>
          </a:r>
        </a:p>
      </xdr:txBody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0.28125</cdr:x>
      <cdr:y>0</cdr:y>
    </cdr:from>
    <cdr:to>
      <cdr:x>0.73996</cdr:x>
      <cdr:y>0.13112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00B94D9F-0678-1D06-5985-D3847669424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85875" y="0"/>
          <a:ext cx="2097206" cy="35969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600075</xdr:colOff>
      <xdr:row>6</xdr:row>
      <xdr:rowOff>66675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40CD2C-203F-4C87-B2A5-8016C487D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1209675" cy="1209675"/>
        </a:xfrm>
        <a:prstGeom prst="rect">
          <a:avLst/>
        </a:prstGeom>
      </xdr:spPr>
    </xdr:pic>
    <xdr:clientData/>
  </xdr:twoCellAnchor>
  <xdr:twoCellAnchor>
    <xdr:from>
      <xdr:col>14</xdr:col>
      <xdr:colOff>142875</xdr:colOff>
      <xdr:row>2</xdr:row>
      <xdr:rowOff>123827</xdr:rowOff>
    </xdr:from>
    <xdr:to>
      <xdr:col>14</xdr:col>
      <xdr:colOff>142876</xdr:colOff>
      <xdr:row>3</xdr:row>
      <xdr:rowOff>77327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429EC0FB-0756-4456-BDD8-D8FE4D113A48}"/>
            </a:ext>
          </a:extLst>
        </xdr:cNvPr>
        <xdr:cNvCxnSpPr/>
      </xdr:nvCxnSpPr>
      <xdr:spPr>
        <a:xfrm rot="16200000" flipH="1">
          <a:off x="8605276" y="576826"/>
          <a:ext cx="144000" cy="1"/>
        </a:xfrm>
        <a:prstGeom prst="bentConnector3">
          <a:avLst>
            <a:gd name="adj1" fmla="val 69844"/>
          </a:avLst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10683</xdr:colOff>
      <xdr:row>3</xdr:row>
      <xdr:rowOff>64999</xdr:rowOff>
    </xdr:from>
    <xdr:to>
      <xdr:col>16</xdr:col>
      <xdr:colOff>229083</xdr:colOff>
      <xdr:row>5</xdr:row>
      <xdr:rowOff>43999</xdr:rowOff>
    </xdr:to>
    <xdr:sp macro="" textlink="">
      <xdr:nvSpPr>
        <xdr:cNvPr id="13" name="Rectangle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BE01D0-AB21-BF37-BF45-CC115E91F9D2}"/>
            </a:ext>
          </a:extLst>
        </xdr:cNvPr>
        <xdr:cNvSpPr/>
      </xdr:nvSpPr>
      <xdr:spPr>
        <a:xfrm>
          <a:off x="9154683" y="636499"/>
          <a:ext cx="828000" cy="3600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kern="1200">
              <a:latin typeface="Agency FB" panose="020B0503020202020204" pitchFamily="34" charset="0"/>
            </a:rPr>
            <a:t>Training</a:t>
          </a:r>
        </a:p>
      </xdr:txBody>
    </xdr:sp>
    <xdr:clientData/>
  </xdr:twoCellAnchor>
  <xdr:twoCellAnchor>
    <xdr:from>
      <xdr:col>13</xdr:col>
      <xdr:colOff>180975</xdr:colOff>
      <xdr:row>3</xdr:row>
      <xdr:rowOff>53225</xdr:rowOff>
    </xdr:from>
    <xdr:to>
      <xdr:col>14</xdr:col>
      <xdr:colOff>399375</xdr:colOff>
      <xdr:row>5</xdr:row>
      <xdr:rowOff>32225</xdr:rowOff>
    </xdr:to>
    <xdr:sp macro="" textlink="">
      <xdr:nvSpPr>
        <xdr:cNvPr id="14" name="Rectangle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08F1C34-1C38-98A1-3177-BD6D09CDA03B}"/>
            </a:ext>
          </a:extLst>
        </xdr:cNvPr>
        <xdr:cNvSpPr/>
      </xdr:nvSpPr>
      <xdr:spPr>
        <a:xfrm>
          <a:off x="8105775" y="624725"/>
          <a:ext cx="828000" cy="3600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kern="1200">
              <a:latin typeface="Agency FB" panose="020B0503020202020204" pitchFamily="34" charset="0"/>
            </a:rPr>
            <a:t>Telent </a:t>
          </a:r>
          <a:r>
            <a:rPr lang="en-GB" sz="1100" b="0" kern="1200">
              <a:latin typeface="Agency FB" panose="020B0503020202020204" pitchFamily="34" charset="0"/>
            </a:rPr>
            <a:t>Acquisition</a:t>
          </a:r>
        </a:p>
      </xdr:txBody>
    </xdr:sp>
    <xdr:clientData/>
  </xdr:twoCellAnchor>
  <xdr:twoCellAnchor>
    <xdr:from>
      <xdr:col>17</xdr:col>
      <xdr:colOff>428625</xdr:colOff>
      <xdr:row>3</xdr:row>
      <xdr:rowOff>28575</xdr:rowOff>
    </xdr:from>
    <xdr:to>
      <xdr:col>19</xdr:col>
      <xdr:colOff>226766</xdr:colOff>
      <xdr:row>5</xdr:row>
      <xdr:rowOff>7575</xdr:rowOff>
    </xdr:to>
    <xdr:sp macro="" textlink="">
      <xdr:nvSpPr>
        <xdr:cNvPr id="16" name="Rectangle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D30F562-CA65-F510-3D29-61AB4C70E6A3}"/>
            </a:ext>
          </a:extLst>
        </xdr:cNvPr>
        <xdr:cNvSpPr/>
      </xdr:nvSpPr>
      <xdr:spPr>
        <a:xfrm>
          <a:off x="10791825" y="600075"/>
          <a:ext cx="1017341" cy="360000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kern="1200">
              <a:latin typeface="Agency FB" panose="020B0503020202020204" pitchFamily="34" charset="0"/>
            </a:rPr>
            <a:t>Employee</a:t>
          </a:r>
          <a:r>
            <a:rPr lang="en-GB" sz="1100" kern="1200" baseline="0">
              <a:latin typeface="Agency FB" panose="020B0503020202020204" pitchFamily="34" charset="0"/>
            </a:rPr>
            <a:t> Relation</a:t>
          </a:r>
          <a:endParaRPr lang="en-GB" sz="1100" kern="1200">
            <a:latin typeface="Agency FB" panose="020B0503020202020204" pitchFamily="34" charset="0"/>
          </a:endParaRPr>
        </a:p>
      </xdr:txBody>
    </xdr:sp>
    <xdr:clientData/>
  </xdr:twoCellAnchor>
  <xdr:twoCellAnchor>
    <xdr:from>
      <xdr:col>16</xdr:col>
      <xdr:colOff>19051</xdr:colOff>
      <xdr:row>2</xdr:row>
      <xdr:rowOff>85725</xdr:rowOff>
    </xdr:from>
    <xdr:to>
      <xdr:col>16</xdr:col>
      <xdr:colOff>19052</xdr:colOff>
      <xdr:row>3</xdr:row>
      <xdr:rowOff>39225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BFCC1A5B-61CA-4235-9009-43FFCDC2D0DD}"/>
            </a:ext>
          </a:extLst>
        </xdr:cNvPr>
        <xdr:cNvCxnSpPr/>
      </xdr:nvCxnSpPr>
      <xdr:spPr>
        <a:xfrm rot="16200000" flipH="1">
          <a:off x="9700652" y="538724"/>
          <a:ext cx="144000" cy="1"/>
        </a:xfrm>
        <a:prstGeom prst="bentConnector3">
          <a:avLst>
            <a:gd name="adj1" fmla="val 50000"/>
          </a:avLst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552452</xdr:colOff>
      <xdr:row>2</xdr:row>
      <xdr:rowOff>85727</xdr:rowOff>
    </xdr:from>
    <xdr:to>
      <xdr:col>17</xdr:col>
      <xdr:colOff>552453</xdr:colOff>
      <xdr:row>3</xdr:row>
      <xdr:rowOff>39227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BF3E03B6-CFF5-45C2-B968-C619AD8BE7DA}"/>
            </a:ext>
          </a:extLst>
        </xdr:cNvPr>
        <xdr:cNvCxnSpPr/>
      </xdr:nvCxnSpPr>
      <xdr:spPr>
        <a:xfrm rot="16200000" flipH="1">
          <a:off x="10843653" y="538726"/>
          <a:ext cx="144000" cy="1"/>
        </a:xfrm>
        <a:prstGeom prst="bentConnector3">
          <a:avLst>
            <a:gd name="adj1" fmla="val 49999"/>
          </a:avLst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0</xdr:row>
      <xdr:rowOff>133350</xdr:rowOff>
    </xdr:from>
    <xdr:to>
      <xdr:col>17</xdr:col>
      <xdr:colOff>256500</xdr:colOff>
      <xdr:row>2</xdr:row>
      <xdr:rowOff>40348</xdr:rowOff>
    </xdr:to>
    <xdr:sp macro="" textlink="">
      <xdr:nvSpPr>
        <xdr:cNvPr id="26" name="Rectangle 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D041D07-7DFD-1D2E-B59C-848AD714044D}"/>
            </a:ext>
          </a:extLst>
        </xdr:cNvPr>
        <xdr:cNvSpPr/>
      </xdr:nvSpPr>
      <xdr:spPr>
        <a:xfrm>
          <a:off x="9791700" y="133350"/>
          <a:ext cx="828000" cy="28799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kern="1200">
              <a:latin typeface="Agency FB" panose="020B0503020202020204" pitchFamily="34" charset="0"/>
            </a:rPr>
            <a:t>HR</a:t>
          </a:r>
        </a:p>
      </xdr:txBody>
    </xdr:sp>
    <xdr:clientData/>
  </xdr:twoCellAnchor>
  <xdr:twoCellAnchor>
    <xdr:from>
      <xdr:col>14</xdr:col>
      <xdr:colOff>142875</xdr:colOff>
      <xdr:row>2</xdr:row>
      <xdr:rowOff>95249</xdr:rowOff>
    </xdr:from>
    <xdr:to>
      <xdr:col>18</xdr:col>
      <xdr:colOff>0</xdr:colOff>
      <xdr:row>2</xdr:row>
      <xdr:rowOff>95250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E2366FBB-C731-2CBA-206E-83694A87DCCE}"/>
            </a:ext>
          </a:extLst>
        </xdr:cNvPr>
        <xdr:cNvCxnSpPr/>
      </xdr:nvCxnSpPr>
      <xdr:spPr>
        <a:xfrm>
          <a:off x="8677275" y="476249"/>
          <a:ext cx="2295525" cy="1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304800</xdr:colOff>
      <xdr:row>4</xdr:row>
      <xdr:rowOff>152400</xdr:rowOff>
    </xdr:to>
    <xdr:pic>
      <xdr:nvPicPr>
        <xdr:cNvPr id="2" name="Graphic 1" descr="Back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54C6CE-66FE-4D70-893C-ABF267B9D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304800</xdr:colOff>
      <xdr:row>4</xdr:row>
      <xdr:rowOff>152400</xdr:rowOff>
    </xdr:to>
    <xdr:pic>
      <xdr:nvPicPr>
        <xdr:cNvPr id="2" name="Graphic 1" descr="Back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1C1FD4-18DA-4F84-AC90-DF61AD3D5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304800</xdr:colOff>
      <xdr:row>4</xdr:row>
      <xdr:rowOff>152400</xdr:rowOff>
    </xdr:to>
    <xdr:pic>
      <xdr:nvPicPr>
        <xdr:cNvPr id="2" name="Graphic 1" descr="Back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37B39D-6765-410A-AFC7-66E60FA33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304800</xdr:colOff>
      <xdr:row>4</xdr:row>
      <xdr:rowOff>152400</xdr:rowOff>
    </xdr:to>
    <xdr:pic>
      <xdr:nvPicPr>
        <xdr:cNvPr id="3" name="Graphic 2" descr="Back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2C3F6F-1217-677D-8984-36DF8E1B1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304800</xdr:colOff>
      <xdr:row>4</xdr:row>
      <xdr:rowOff>152400</xdr:rowOff>
    </xdr:to>
    <xdr:pic>
      <xdr:nvPicPr>
        <xdr:cNvPr id="2" name="Graphic 1" descr="Back with solid fill">
          <a:extLst>
            <a:ext uri="{FF2B5EF4-FFF2-40B4-BE49-F238E27FC236}">
              <a16:creationId xmlns:a16="http://schemas.microsoft.com/office/drawing/2014/main" id="{2A6A80DC-B36D-4D14-92B2-07936ED25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600075</xdr:colOff>
      <xdr:row>6</xdr:row>
      <xdr:rowOff>66675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156816-EEF4-1EF5-C965-B9045AA3F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1209675" cy="1209675"/>
        </a:xfrm>
        <a:prstGeom prst="rect">
          <a:avLst/>
        </a:prstGeom>
      </xdr:spPr>
    </xdr:pic>
    <xdr:clientData/>
  </xdr:twoCellAnchor>
  <xdr:twoCellAnchor>
    <xdr:from>
      <xdr:col>16</xdr:col>
      <xdr:colOff>483775</xdr:colOff>
      <xdr:row>3</xdr:row>
      <xdr:rowOff>134852</xdr:rowOff>
    </xdr:from>
    <xdr:to>
      <xdr:col>18</xdr:col>
      <xdr:colOff>160564</xdr:colOff>
      <xdr:row>5</xdr:row>
      <xdr:rowOff>149852</xdr:rowOff>
    </xdr:to>
    <xdr:sp macro="" textlink="">
      <xdr:nvSpPr>
        <xdr:cNvPr id="14" name="Rectangle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09AD9F-67E0-48BB-BA23-8FFD1C09A904}"/>
            </a:ext>
          </a:extLst>
        </xdr:cNvPr>
        <xdr:cNvSpPr/>
      </xdr:nvSpPr>
      <xdr:spPr>
        <a:xfrm>
          <a:off x="10269459" y="706352"/>
          <a:ext cx="900000" cy="3960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kern="1200">
              <a:latin typeface="Agency FB" panose="020B0503020202020204" pitchFamily="34" charset="0"/>
            </a:rPr>
            <a:t>Telent </a:t>
          </a:r>
          <a:r>
            <a:rPr lang="en-GB" sz="1100" b="0" kern="1200">
              <a:latin typeface="Agency FB" panose="020B0503020202020204" pitchFamily="34" charset="0"/>
            </a:rPr>
            <a:t>Acquisition</a:t>
          </a:r>
        </a:p>
      </xdr:txBody>
    </xdr:sp>
    <xdr:clientData/>
  </xdr:twoCellAnchor>
  <xdr:twoCellAnchor>
    <xdr:from>
      <xdr:col>19</xdr:col>
      <xdr:colOff>349434</xdr:colOff>
      <xdr:row>3</xdr:row>
      <xdr:rowOff>134852</xdr:rowOff>
    </xdr:from>
    <xdr:to>
      <xdr:col>19</xdr:col>
      <xdr:colOff>1249434</xdr:colOff>
      <xdr:row>5</xdr:row>
      <xdr:rowOff>149852</xdr:rowOff>
    </xdr:to>
    <xdr:sp macro="" textlink="">
      <xdr:nvSpPr>
        <xdr:cNvPr id="17" name="Rectangle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0DA136-5B0F-4BA0-93CD-2E72398A5934}"/>
            </a:ext>
          </a:extLst>
        </xdr:cNvPr>
        <xdr:cNvSpPr/>
      </xdr:nvSpPr>
      <xdr:spPr>
        <a:xfrm>
          <a:off x="11969934" y="706352"/>
          <a:ext cx="900000" cy="3960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kern="1200">
              <a:latin typeface="Agency FB" panose="020B0503020202020204" pitchFamily="34" charset="0"/>
            </a:rPr>
            <a:t>Employee</a:t>
          </a:r>
          <a:r>
            <a:rPr lang="en-GB" sz="1100" kern="1200" baseline="0">
              <a:latin typeface="Agency FB" panose="020B0503020202020204" pitchFamily="34" charset="0"/>
            </a:rPr>
            <a:t> Relation</a:t>
          </a:r>
          <a:endParaRPr lang="en-GB" sz="1100" kern="1200">
            <a:latin typeface="Agency FB" panose="020B0503020202020204" pitchFamily="34" charset="0"/>
          </a:endParaRPr>
        </a:p>
      </xdr:txBody>
    </xdr:sp>
    <xdr:clientData/>
  </xdr:twoCellAnchor>
  <xdr:twoCellAnchor>
    <xdr:from>
      <xdr:col>8</xdr:col>
      <xdr:colOff>9525</xdr:colOff>
      <xdr:row>6</xdr:row>
      <xdr:rowOff>28574</xdr:rowOff>
    </xdr:from>
    <xdr:to>
      <xdr:col>11</xdr:col>
      <xdr:colOff>142875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B30267-3240-4E16-838A-3E2D0E797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152400</xdr:colOff>
      <xdr:row>6</xdr:row>
      <xdr:rowOff>28574</xdr:rowOff>
    </xdr:from>
    <xdr:to>
      <xdr:col>16</xdr:col>
      <xdr:colOff>266699</xdr:colOff>
      <xdr:row>15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9151C1-1CFA-4D1C-A52D-D74E62E11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238125</xdr:colOff>
      <xdr:row>6</xdr:row>
      <xdr:rowOff>19051</xdr:rowOff>
    </xdr:from>
    <xdr:to>
      <xdr:col>18</xdr:col>
      <xdr:colOff>458925</xdr:colOff>
      <xdr:row>15</xdr:row>
      <xdr:rowOff>104551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CA1F77-F336-42F2-BC7F-C0B51B5B2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6</xdr:row>
      <xdr:rowOff>9526</xdr:rowOff>
    </xdr:from>
    <xdr:to>
      <xdr:col>7</xdr:col>
      <xdr:colOff>581024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AC4A0A-AFAE-4529-9A57-E639EF7F2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66675</xdr:colOff>
      <xdr:row>13</xdr:row>
      <xdr:rowOff>133350</xdr:rowOff>
    </xdr:from>
    <xdr:to>
      <xdr:col>18</xdr:col>
      <xdr:colOff>412633</xdr:colOff>
      <xdr:row>15</xdr:row>
      <xdr:rowOff>72392</xdr:rowOff>
    </xdr:to>
    <xdr:sp macro="" textlink="">
      <xdr:nvSpPr>
        <xdr:cNvPr id="9" name="Freeform: Shape 8">
          <a:extLst>
            <a:ext uri="{FF2B5EF4-FFF2-40B4-BE49-F238E27FC236}">
              <a16:creationId xmlns:a16="http://schemas.microsoft.com/office/drawing/2014/main" id="{EC708999-79FF-4F92-96DB-3463C834AB49}"/>
            </a:ext>
          </a:extLst>
        </xdr:cNvPr>
        <xdr:cNvSpPr/>
      </xdr:nvSpPr>
      <xdr:spPr>
        <a:xfrm rot="5400000">
          <a:off x="11052433" y="2596892"/>
          <a:ext cx="320042" cy="345958"/>
        </a:xfrm>
        <a:custGeom>
          <a:avLst/>
          <a:gdLst>
            <a:gd name="connsiteX0" fmla="*/ 0 w 604454"/>
            <a:gd name="connsiteY0" fmla="*/ 977571 h 977571"/>
            <a:gd name="connsiteX1" fmla="*/ 0 w 604454"/>
            <a:gd name="connsiteY1" fmla="*/ 791089 h 977571"/>
            <a:gd name="connsiteX2" fmla="*/ 35395 w 604454"/>
            <a:gd name="connsiteY2" fmla="*/ 745462 h 977571"/>
            <a:gd name="connsiteX3" fmla="*/ 59723 w 604454"/>
            <a:gd name="connsiteY3" fmla="*/ 708777 h 977571"/>
            <a:gd name="connsiteX4" fmla="*/ 94063 w 604454"/>
            <a:gd name="connsiteY4" fmla="*/ 650327 h 977571"/>
            <a:gd name="connsiteX5" fmla="*/ 115433 w 604454"/>
            <a:gd name="connsiteY5" fmla="*/ 609213 h 977571"/>
            <a:gd name="connsiteX6" fmla="*/ 144998 w 604454"/>
            <a:gd name="connsiteY6" fmla="*/ 542265 h 977571"/>
            <a:gd name="connsiteX7" fmla="*/ 162331 w 604454"/>
            <a:gd name="connsiteY7" fmla="*/ 499116 h 977571"/>
            <a:gd name="connsiteX8" fmla="*/ 187984 w 604454"/>
            <a:gd name="connsiteY8" fmla="*/ 419068 h 977571"/>
            <a:gd name="connsiteX9" fmla="*/ 199841 w 604454"/>
            <a:gd name="connsiteY9" fmla="*/ 379503 h 977571"/>
            <a:gd name="connsiteX10" fmla="*/ 227264 w 604454"/>
            <a:gd name="connsiteY10" fmla="*/ 251460 h 977571"/>
            <a:gd name="connsiteX11" fmla="*/ 101534 w 604454"/>
            <a:gd name="connsiteY11" fmla="*/ 251460 h 977571"/>
            <a:gd name="connsiteX12" fmla="*/ 373380 w 604454"/>
            <a:gd name="connsiteY12" fmla="*/ 0 h 977571"/>
            <a:gd name="connsiteX13" fmla="*/ 604454 w 604454"/>
            <a:gd name="connsiteY13" fmla="*/ 251460 h 977571"/>
            <a:gd name="connsiteX14" fmla="*/ 478724 w 604454"/>
            <a:gd name="connsiteY14" fmla="*/ 251460 h 977571"/>
            <a:gd name="connsiteX15" fmla="*/ 478723 w 604454"/>
            <a:gd name="connsiteY15" fmla="*/ 251465 h 977571"/>
            <a:gd name="connsiteX16" fmla="*/ 443010 w 604454"/>
            <a:gd name="connsiteY16" fmla="*/ 411379 h 977571"/>
            <a:gd name="connsiteX17" fmla="*/ 442725 w 604454"/>
            <a:gd name="connsiteY17" fmla="*/ 412187 h 977571"/>
            <a:gd name="connsiteX18" fmla="*/ 442369 w 604454"/>
            <a:gd name="connsiteY18" fmla="*/ 413778 h 977571"/>
            <a:gd name="connsiteX19" fmla="*/ 414143 w 604454"/>
            <a:gd name="connsiteY19" fmla="*/ 493433 h 977571"/>
            <a:gd name="connsiteX20" fmla="*/ 391891 w 604454"/>
            <a:gd name="connsiteY20" fmla="*/ 556686 h 977571"/>
            <a:gd name="connsiteX21" fmla="*/ 391347 w 604454"/>
            <a:gd name="connsiteY21" fmla="*/ 557765 h 977571"/>
            <a:gd name="connsiteX22" fmla="*/ 390441 w 604454"/>
            <a:gd name="connsiteY22" fmla="*/ 560322 h 977571"/>
            <a:gd name="connsiteX23" fmla="*/ 352577 w 604454"/>
            <a:gd name="connsiteY23" fmla="*/ 634699 h 977571"/>
            <a:gd name="connsiteX24" fmla="*/ 327073 w 604454"/>
            <a:gd name="connsiteY24" fmla="*/ 685311 h 977571"/>
            <a:gd name="connsiteX25" fmla="*/ 326115 w 604454"/>
            <a:gd name="connsiteY25" fmla="*/ 686681 h 977571"/>
            <a:gd name="connsiteX26" fmla="*/ 324798 w 604454"/>
            <a:gd name="connsiteY26" fmla="*/ 689267 h 977571"/>
            <a:gd name="connsiteX27" fmla="*/ 284079 w 604454"/>
            <a:gd name="connsiteY27" fmla="*/ 746810 h 977571"/>
            <a:gd name="connsiteX28" fmla="*/ 250259 w 604454"/>
            <a:gd name="connsiteY28" fmla="*/ 795187 h 977571"/>
            <a:gd name="connsiteX29" fmla="*/ 248765 w 604454"/>
            <a:gd name="connsiteY29" fmla="*/ 796714 h 977571"/>
            <a:gd name="connsiteX30" fmla="*/ 247301 w 604454"/>
            <a:gd name="connsiteY30" fmla="*/ 798783 h 977571"/>
            <a:gd name="connsiteX31" fmla="*/ 205471 w 604454"/>
            <a:gd name="connsiteY31" fmla="*/ 840979 h 977571"/>
            <a:gd name="connsiteX32" fmla="*/ 163153 w 604454"/>
            <a:gd name="connsiteY32" fmla="*/ 884246 h 977571"/>
            <a:gd name="connsiteX33" fmla="*/ 161329 w 604454"/>
            <a:gd name="connsiteY33" fmla="*/ 885507 h 977571"/>
            <a:gd name="connsiteX34" fmla="*/ 159807 w 604454"/>
            <a:gd name="connsiteY34" fmla="*/ 887042 h 977571"/>
            <a:gd name="connsiteX35" fmla="*/ 111506 w 604454"/>
            <a:gd name="connsiteY35" fmla="*/ 919960 h 977571"/>
            <a:gd name="connsiteX36" fmla="*/ 67460 w 604454"/>
            <a:gd name="connsiteY36" fmla="*/ 950419 h 977571"/>
            <a:gd name="connsiteX37" fmla="*/ 65885 w 604454"/>
            <a:gd name="connsiteY37" fmla="*/ 951052 h 977571"/>
            <a:gd name="connsiteX38" fmla="*/ 64176 w 604454"/>
            <a:gd name="connsiteY38" fmla="*/ 952217 h 97757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</a:cxnLst>
          <a:rect l="l" t="t" r="r" b="b"/>
          <a:pathLst>
            <a:path w="604454" h="977571">
              <a:moveTo>
                <a:pt x="0" y="977571"/>
              </a:moveTo>
              <a:lnTo>
                <a:pt x="0" y="791089"/>
              </a:lnTo>
              <a:lnTo>
                <a:pt x="35395" y="745462"/>
              </a:lnTo>
              <a:lnTo>
                <a:pt x="59723" y="708777"/>
              </a:lnTo>
              <a:lnTo>
                <a:pt x="94063" y="650327"/>
              </a:lnTo>
              <a:lnTo>
                <a:pt x="115433" y="609213"/>
              </a:lnTo>
              <a:lnTo>
                <a:pt x="144998" y="542265"/>
              </a:lnTo>
              <a:lnTo>
                <a:pt x="162331" y="499116"/>
              </a:lnTo>
              <a:lnTo>
                <a:pt x="187984" y="419068"/>
              </a:lnTo>
              <a:lnTo>
                <a:pt x="199841" y="379503"/>
              </a:lnTo>
              <a:lnTo>
                <a:pt x="227264" y="251460"/>
              </a:lnTo>
              <a:lnTo>
                <a:pt x="101534" y="251460"/>
              </a:lnTo>
              <a:lnTo>
                <a:pt x="373380" y="0"/>
              </a:lnTo>
              <a:lnTo>
                <a:pt x="604454" y="251460"/>
              </a:lnTo>
              <a:lnTo>
                <a:pt x="478724" y="251460"/>
              </a:lnTo>
              <a:lnTo>
                <a:pt x="478723" y="251465"/>
              </a:lnTo>
              <a:lnTo>
                <a:pt x="443010" y="411379"/>
              </a:lnTo>
              <a:lnTo>
                <a:pt x="442725" y="412187"/>
              </a:lnTo>
              <a:lnTo>
                <a:pt x="442369" y="413778"/>
              </a:lnTo>
              <a:lnTo>
                <a:pt x="414143" y="493433"/>
              </a:lnTo>
              <a:lnTo>
                <a:pt x="391891" y="556686"/>
              </a:lnTo>
              <a:lnTo>
                <a:pt x="391347" y="557765"/>
              </a:lnTo>
              <a:lnTo>
                <a:pt x="390441" y="560322"/>
              </a:lnTo>
              <a:lnTo>
                <a:pt x="352577" y="634699"/>
              </a:lnTo>
              <a:lnTo>
                <a:pt x="327073" y="685311"/>
              </a:lnTo>
              <a:lnTo>
                <a:pt x="326115" y="686681"/>
              </a:lnTo>
              <a:lnTo>
                <a:pt x="324798" y="689267"/>
              </a:lnTo>
              <a:lnTo>
                <a:pt x="284079" y="746810"/>
              </a:lnTo>
              <a:lnTo>
                <a:pt x="250259" y="795187"/>
              </a:lnTo>
              <a:lnTo>
                <a:pt x="248765" y="796714"/>
              </a:lnTo>
              <a:lnTo>
                <a:pt x="247301" y="798783"/>
              </a:lnTo>
              <a:lnTo>
                <a:pt x="205471" y="840979"/>
              </a:lnTo>
              <a:lnTo>
                <a:pt x="163153" y="884246"/>
              </a:lnTo>
              <a:lnTo>
                <a:pt x="161329" y="885507"/>
              </a:lnTo>
              <a:lnTo>
                <a:pt x="159807" y="887042"/>
              </a:lnTo>
              <a:lnTo>
                <a:pt x="111506" y="919960"/>
              </a:lnTo>
              <a:lnTo>
                <a:pt x="67460" y="950419"/>
              </a:lnTo>
              <a:lnTo>
                <a:pt x="65885" y="951052"/>
              </a:lnTo>
              <a:lnTo>
                <a:pt x="64176" y="952217"/>
              </a:lnTo>
              <a:close/>
            </a:path>
          </a:pathLst>
        </a:cu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238125</xdr:colOff>
      <xdr:row>7</xdr:row>
      <xdr:rowOff>152400</xdr:rowOff>
    </xdr:from>
    <xdr:to>
      <xdr:col>17</xdr:col>
      <xdr:colOff>133656</xdr:colOff>
      <xdr:row>9</xdr:row>
      <xdr:rowOff>87001</xdr:rowOff>
    </xdr:to>
    <xdr:sp macro="" textlink="">
      <xdr:nvSpPr>
        <xdr:cNvPr id="10" name="Freeform: Shape 9">
          <a:extLst>
            <a:ext uri="{FF2B5EF4-FFF2-40B4-BE49-F238E27FC236}">
              <a16:creationId xmlns:a16="http://schemas.microsoft.com/office/drawing/2014/main" id="{C06B83F2-F31E-434B-857D-6FED8E70F203}"/>
            </a:ext>
          </a:extLst>
        </xdr:cNvPr>
        <xdr:cNvSpPr/>
      </xdr:nvSpPr>
      <xdr:spPr>
        <a:xfrm rot="16200000" flipH="1">
          <a:off x="10086490" y="1391135"/>
          <a:ext cx="315601" cy="505131"/>
        </a:xfrm>
        <a:custGeom>
          <a:avLst/>
          <a:gdLst>
            <a:gd name="connsiteX0" fmla="*/ 0 w 574681"/>
            <a:gd name="connsiteY0" fmla="*/ 0 h 1000216"/>
            <a:gd name="connsiteX1" fmla="*/ 251460 w 574681"/>
            <a:gd name="connsiteY1" fmla="*/ 0 h 1000216"/>
            <a:gd name="connsiteX2" fmla="*/ 251460 w 574681"/>
            <a:gd name="connsiteY2" fmla="*/ 3 h 1000216"/>
            <a:gd name="connsiteX3" fmla="*/ 263767 w 574681"/>
            <a:gd name="connsiteY3" fmla="*/ 191274 h 1000216"/>
            <a:gd name="connsiteX4" fmla="*/ 274025 w 574681"/>
            <a:gd name="connsiteY4" fmla="*/ 250773 h 1000216"/>
            <a:gd name="connsiteX5" fmla="*/ 297723 w 574681"/>
            <a:gd name="connsiteY5" fmla="*/ 370382 h 1000216"/>
            <a:gd name="connsiteX6" fmla="*/ 316900 w 574681"/>
            <a:gd name="connsiteY6" fmla="*/ 434786 h 1000216"/>
            <a:gd name="connsiteX7" fmla="*/ 351310 w 574681"/>
            <a:gd name="connsiteY7" fmla="*/ 534114 h 1000216"/>
            <a:gd name="connsiteX8" fmla="*/ 378021 w 574681"/>
            <a:gd name="connsiteY8" fmla="*/ 594505 h 1000216"/>
            <a:gd name="connsiteX9" fmla="*/ 422703 w 574681"/>
            <a:gd name="connsiteY9" fmla="*/ 679353 h 1000216"/>
            <a:gd name="connsiteX10" fmla="*/ 466851 w 574681"/>
            <a:gd name="connsiteY10" fmla="*/ 750193 h 1000216"/>
            <a:gd name="connsiteX11" fmla="*/ 477459 w 574681"/>
            <a:gd name="connsiteY11" fmla="*/ 765299 h 1000216"/>
            <a:gd name="connsiteX12" fmla="*/ 553361 w 574681"/>
            <a:gd name="connsiteY12" fmla="*/ 852007 h 1000216"/>
            <a:gd name="connsiteX13" fmla="*/ 568434 w 574681"/>
            <a:gd name="connsiteY13" fmla="*/ 866354 h 1000216"/>
            <a:gd name="connsiteX14" fmla="*/ 574681 w 574681"/>
            <a:gd name="connsiteY14" fmla="*/ 871214 h 1000216"/>
            <a:gd name="connsiteX15" fmla="*/ 574681 w 574681"/>
            <a:gd name="connsiteY15" fmla="*/ 1000216 h 1000216"/>
            <a:gd name="connsiteX16" fmla="*/ 497001 w 574681"/>
            <a:gd name="connsiteY16" fmla="*/ 980084 h 1000216"/>
            <a:gd name="connsiteX17" fmla="*/ 283045 w 574681"/>
            <a:gd name="connsiteY17" fmla="*/ 834059 h 1000216"/>
            <a:gd name="connsiteX18" fmla="*/ 233623 w 574681"/>
            <a:gd name="connsiteY18" fmla="*/ 776155 h 1000216"/>
            <a:gd name="connsiteX19" fmla="*/ 0 w 574681"/>
            <a:gd name="connsiteY19" fmla="*/ 0 h 100021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574681" h="1000216">
              <a:moveTo>
                <a:pt x="0" y="0"/>
              </a:moveTo>
              <a:lnTo>
                <a:pt x="251460" y="0"/>
              </a:lnTo>
              <a:lnTo>
                <a:pt x="251460" y="3"/>
              </a:lnTo>
              <a:lnTo>
                <a:pt x="263767" y="191274"/>
              </a:lnTo>
              <a:lnTo>
                <a:pt x="274025" y="250773"/>
              </a:lnTo>
              <a:lnTo>
                <a:pt x="297723" y="370382"/>
              </a:lnTo>
              <a:lnTo>
                <a:pt x="316900" y="434786"/>
              </a:lnTo>
              <a:lnTo>
                <a:pt x="351310" y="534114"/>
              </a:lnTo>
              <a:lnTo>
                <a:pt x="378021" y="594505"/>
              </a:lnTo>
              <a:lnTo>
                <a:pt x="422703" y="679353"/>
              </a:lnTo>
              <a:lnTo>
                <a:pt x="466851" y="750193"/>
              </a:lnTo>
              <a:lnTo>
                <a:pt x="477459" y="765299"/>
              </a:lnTo>
              <a:lnTo>
                <a:pt x="553361" y="852007"/>
              </a:lnTo>
              <a:lnTo>
                <a:pt x="568434" y="866354"/>
              </a:lnTo>
              <a:lnTo>
                <a:pt x="574681" y="871214"/>
              </a:lnTo>
              <a:lnTo>
                <a:pt x="574681" y="1000216"/>
              </a:lnTo>
              <a:lnTo>
                <a:pt x="497001" y="980084"/>
              </a:lnTo>
              <a:cubicBezTo>
                <a:pt x="419347" y="951998"/>
                <a:pt x="347084" y="901842"/>
                <a:pt x="283045" y="834059"/>
              </a:cubicBezTo>
              <a:cubicBezTo>
                <a:pt x="265968" y="815983"/>
                <a:pt x="249476" y="796654"/>
                <a:pt x="233623" y="776155"/>
              </a:cubicBezTo>
              <a:cubicBezTo>
                <a:pt x="90944" y="591669"/>
                <a:pt x="0" y="312475"/>
                <a:pt x="0" y="0"/>
              </a:cubicBezTo>
              <a:close/>
            </a:path>
          </a:pathLst>
        </a:custGeom>
        <a:solidFill>
          <a:srgbClr val="0066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466726</xdr:colOff>
      <xdr:row>6</xdr:row>
      <xdr:rowOff>28574</xdr:rowOff>
    </xdr:from>
    <xdr:to>
      <xdr:col>19</xdr:col>
      <xdr:colOff>1362076</xdr:colOff>
      <xdr:row>15</xdr:row>
      <xdr:rowOff>114299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93592C-79DB-4CE0-9E76-3AA7E2BA2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9524</xdr:colOff>
      <xdr:row>20</xdr:row>
      <xdr:rowOff>66675</xdr:rowOff>
    </xdr:from>
    <xdr:to>
      <xdr:col>4</xdr:col>
      <xdr:colOff>340724</xdr:colOff>
      <xdr:row>29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7E67D278-FA49-42C2-8EA9-1EE3D1CF4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352425</xdr:colOff>
      <xdr:row>15</xdr:row>
      <xdr:rowOff>152400</xdr:rowOff>
    </xdr:from>
    <xdr:to>
      <xdr:col>8</xdr:col>
      <xdr:colOff>85725</xdr:colOff>
      <xdr:row>20</xdr:row>
      <xdr:rowOff>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4908778-9828-4233-BB5C-C5DA2A5D9B6F}"/>
            </a:ext>
          </a:extLst>
        </xdr:cNvPr>
        <xdr:cNvSpPr/>
      </xdr:nvSpPr>
      <xdr:spPr>
        <a:xfrm>
          <a:off x="2790825" y="3009900"/>
          <a:ext cx="2171700" cy="809625"/>
        </a:xfrm>
        <a:prstGeom prst="rect">
          <a:avLst/>
        </a:prstGeom>
        <a:noFill/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 editAs="oneCell">
    <xdr:from>
      <xdr:col>1</xdr:col>
      <xdr:colOff>123825</xdr:colOff>
      <xdr:row>16</xdr:row>
      <xdr:rowOff>47625</xdr:rowOff>
    </xdr:from>
    <xdr:to>
      <xdr:col>2</xdr:col>
      <xdr:colOff>125730</xdr:colOff>
      <xdr:row>19</xdr:row>
      <xdr:rowOff>108585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C03EAD5B-ED29-47A0-A476-DA957A9DA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3095625"/>
          <a:ext cx="611505" cy="64198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16</xdr:row>
      <xdr:rowOff>19050</xdr:rowOff>
    </xdr:from>
    <xdr:to>
      <xdr:col>5</xdr:col>
      <xdr:colOff>592455</xdr:colOff>
      <xdr:row>19</xdr:row>
      <xdr:rowOff>41910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7F32B0D1-A301-4C30-A4B2-EFE701BE1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7050" y="3067050"/>
          <a:ext cx="573405" cy="603885"/>
        </a:xfrm>
        <a:prstGeom prst="rect">
          <a:avLst/>
        </a:prstGeom>
      </xdr:spPr>
    </xdr:pic>
    <xdr:clientData/>
  </xdr:twoCellAnchor>
  <xdr:twoCellAnchor>
    <xdr:from>
      <xdr:col>0</xdr:col>
      <xdr:colOff>600074</xdr:colOff>
      <xdr:row>15</xdr:row>
      <xdr:rowOff>161925</xdr:rowOff>
    </xdr:from>
    <xdr:to>
      <xdr:col>4</xdr:col>
      <xdr:colOff>380999</xdr:colOff>
      <xdr:row>20</xdr:row>
      <xdr:rowOff>9525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8742DE39-4426-49DC-9B0B-487A30350656}"/>
            </a:ext>
          </a:extLst>
        </xdr:cNvPr>
        <xdr:cNvSpPr/>
      </xdr:nvSpPr>
      <xdr:spPr>
        <a:xfrm>
          <a:off x="600074" y="3019425"/>
          <a:ext cx="2219325" cy="809625"/>
        </a:xfrm>
        <a:prstGeom prst="rect">
          <a:avLst/>
        </a:prstGeom>
        <a:noFill/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2</xdr:col>
      <xdr:colOff>514350</xdr:colOff>
      <xdr:row>17</xdr:row>
      <xdr:rowOff>85726</xdr:rowOff>
    </xdr:from>
    <xdr:to>
      <xdr:col>4</xdr:col>
      <xdr:colOff>238125</xdr:colOff>
      <xdr:row>20</xdr:row>
      <xdr:rowOff>0</xdr:rowOff>
    </xdr:to>
    <xdr:sp macro="" textlink="' Data Hr'!M21">
      <xdr:nvSpPr>
        <xdr:cNvPr id="69" name="TextBox 68">
          <a:extLst>
            <a:ext uri="{FF2B5EF4-FFF2-40B4-BE49-F238E27FC236}">
              <a16:creationId xmlns:a16="http://schemas.microsoft.com/office/drawing/2014/main" id="{625E4138-062E-9C77-E917-599FC51EF7DD}"/>
            </a:ext>
          </a:extLst>
        </xdr:cNvPr>
        <xdr:cNvSpPr txBox="1"/>
      </xdr:nvSpPr>
      <xdr:spPr>
        <a:xfrm>
          <a:off x="1733550" y="3333751"/>
          <a:ext cx="942975" cy="485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562E23-E3CD-487A-9648-D690B955730B}" type="TxLink">
            <a:rPr lang="en-US" sz="3200" b="0" i="0" u="none" strike="noStrike" kern="1200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/>
            <a:t>84%</a:t>
          </a:fld>
          <a:endParaRPr lang="en-GB" sz="3200" kern="1200">
            <a:latin typeface="Agency FB" panose="020B0503020202020204" pitchFamily="34" charset="0"/>
          </a:endParaRPr>
        </a:p>
      </xdr:txBody>
    </xdr:sp>
    <xdr:clientData/>
  </xdr:twoCellAnchor>
  <xdr:twoCellAnchor>
    <xdr:from>
      <xdr:col>6</xdr:col>
      <xdr:colOff>361951</xdr:colOff>
      <xdr:row>17</xdr:row>
      <xdr:rowOff>38099</xdr:rowOff>
    </xdr:from>
    <xdr:to>
      <xdr:col>8</xdr:col>
      <xdr:colOff>1</xdr:colOff>
      <xdr:row>19</xdr:row>
      <xdr:rowOff>104774</xdr:rowOff>
    </xdr:to>
    <xdr:sp macro="" textlink="' Data Hr'!M31">
      <xdr:nvSpPr>
        <xdr:cNvPr id="71" name="TextBox 70">
          <a:extLst>
            <a:ext uri="{FF2B5EF4-FFF2-40B4-BE49-F238E27FC236}">
              <a16:creationId xmlns:a16="http://schemas.microsoft.com/office/drawing/2014/main" id="{0763ED22-60F0-D50A-703A-991B2A98EFB9}"/>
            </a:ext>
          </a:extLst>
        </xdr:cNvPr>
        <xdr:cNvSpPr txBox="1"/>
      </xdr:nvSpPr>
      <xdr:spPr>
        <a:xfrm>
          <a:off x="4019551" y="3286124"/>
          <a:ext cx="8572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BAA7D02-F171-4BBC-B9C9-4C1C5507F6A8}" type="TxLink">
            <a:rPr lang="en-US" sz="3200" b="0" i="0" u="none" strike="noStrike" kern="1200">
              <a:solidFill>
                <a:sysClr val="windowText" lastClr="000000"/>
              </a:solidFill>
              <a:latin typeface="Agency FB" panose="020B0503020202020204" pitchFamily="34" charset="0"/>
              <a:cs typeface="Calibri"/>
            </a:rPr>
            <a:pPr/>
            <a:t>78%</a:t>
          </a:fld>
          <a:endParaRPr lang="en-GB" sz="3200" kern="1200">
            <a:solidFill>
              <a:sysClr val="windowText" lastClr="0000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4</xdr:col>
      <xdr:colOff>381001</xdr:colOff>
      <xdr:row>20</xdr:row>
      <xdr:rowOff>47625</xdr:rowOff>
    </xdr:from>
    <xdr:to>
      <xdr:col>8</xdr:col>
      <xdr:colOff>85725</xdr:colOff>
      <xdr:row>29</xdr:row>
      <xdr:rowOff>171450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59414DA0-D12A-4BE1-B77D-E76A1841C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95251</xdr:colOff>
      <xdr:row>15</xdr:row>
      <xdr:rowOff>123824</xdr:rowOff>
    </xdr:from>
    <xdr:to>
      <xdr:col>12</xdr:col>
      <xdr:colOff>200025</xdr:colOff>
      <xdr:row>23</xdr:row>
      <xdr:rowOff>104774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1FA27A45-D8E3-4FC3-A56E-3F52A56AE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8</xdr:col>
      <xdr:colOff>114300</xdr:colOff>
      <xdr:row>23</xdr:row>
      <xdr:rowOff>142875</xdr:rowOff>
    </xdr:from>
    <xdr:to>
      <xdr:col>12</xdr:col>
      <xdr:colOff>209550</xdr:colOff>
      <xdr:row>29</xdr:row>
      <xdr:rowOff>161925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60A5C8E-EBE9-4686-B671-52572AB2F3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541" b="10058"/>
        <a:stretch/>
      </xdr:blipFill>
      <xdr:spPr>
        <a:xfrm>
          <a:off x="4991100" y="4533900"/>
          <a:ext cx="2533650" cy="1162050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oneCellAnchor>
    <xdr:from>
      <xdr:col>13</xdr:col>
      <xdr:colOff>66675</xdr:colOff>
      <xdr:row>24</xdr:row>
      <xdr:rowOff>38100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23610974-7A47-7691-F60C-6F74EAB5EE24}"/>
            </a:ext>
          </a:extLst>
        </xdr:cNvPr>
        <xdr:cNvSpPr txBox="1"/>
      </xdr:nvSpPr>
      <xdr:spPr>
        <a:xfrm>
          <a:off x="7991475" y="4619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 kern="1200"/>
        </a:p>
      </xdr:txBody>
    </xdr:sp>
    <xdr:clientData/>
  </xdr:oneCellAnchor>
  <xdr:oneCellAnchor>
    <xdr:from>
      <xdr:col>10</xdr:col>
      <xdr:colOff>152400</xdr:colOff>
      <xdr:row>24</xdr:row>
      <xdr:rowOff>9525</xdr:rowOff>
    </xdr:from>
    <xdr:ext cx="828675" cy="342786"/>
    <xdr:sp macro="" textlink="' Data Hr'!E29">
      <xdr:nvSpPr>
        <xdr:cNvPr id="79" name="TextBox 78">
          <a:extLst>
            <a:ext uri="{FF2B5EF4-FFF2-40B4-BE49-F238E27FC236}">
              <a16:creationId xmlns:a16="http://schemas.microsoft.com/office/drawing/2014/main" id="{96580370-8FC8-B59C-D95F-BA9309E90A36}"/>
            </a:ext>
          </a:extLst>
        </xdr:cNvPr>
        <xdr:cNvSpPr txBox="1"/>
      </xdr:nvSpPr>
      <xdr:spPr>
        <a:xfrm>
          <a:off x="6248400" y="4591050"/>
          <a:ext cx="8286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B30049-CD1B-4E77-B0F8-8FD4CCC3EC04}" type="TxLink">
            <a:rPr lang="en-US" sz="1600" b="1" i="0" u="none" strike="noStrike" kern="1200">
              <a:solidFill>
                <a:schemeClr val="accent5"/>
              </a:solidFill>
              <a:latin typeface="Agency FB" panose="020B0503020202020204" pitchFamily="34" charset="0"/>
              <a:cs typeface="Calibri"/>
            </a:rPr>
            <a:pPr/>
            <a:t>60%</a:t>
          </a:fld>
          <a:endParaRPr lang="en-GB" sz="1600" b="1" kern="1200">
            <a:solidFill>
              <a:schemeClr val="accent5"/>
            </a:solidFill>
            <a:latin typeface="Agency FB" panose="020B0503020202020204" pitchFamily="34" charset="0"/>
          </a:endParaRPr>
        </a:p>
      </xdr:txBody>
    </xdr:sp>
    <xdr:clientData/>
  </xdr:oneCellAnchor>
  <xdr:oneCellAnchor>
    <xdr:from>
      <xdr:col>8</xdr:col>
      <xdr:colOff>114300</xdr:colOff>
      <xdr:row>24</xdr:row>
      <xdr:rowOff>28575</xdr:rowOff>
    </xdr:from>
    <xdr:ext cx="628650" cy="342786"/>
    <xdr:sp macro="" textlink="' Data Hr'!E28">
      <xdr:nvSpPr>
        <xdr:cNvPr id="80" name="TextBox 79">
          <a:extLst>
            <a:ext uri="{FF2B5EF4-FFF2-40B4-BE49-F238E27FC236}">
              <a16:creationId xmlns:a16="http://schemas.microsoft.com/office/drawing/2014/main" id="{7D0A4D9D-9AAC-7304-F3BA-83A913DC316E}"/>
            </a:ext>
          </a:extLst>
        </xdr:cNvPr>
        <xdr:cNvSpPr txBox="1"/>
      </xdr:nvSpPr>
      <xdr:spPr>
        <a:xfrm>
          <a:off x="4991100" y="4610100"/>
          <a:ext cx="6286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D0991B8-6FEB-470D-9105-37875320FAE7}" type="TxLink">
            <a:rPr lang="en-US" sz="1600" b="1" i="0" u="none" strike="noStrike" kern="1200">
              <a:solidFill>
                <a:srgbClr val="FF00FF"/>
              </a:solidFill>
              <a:latin typeface="Agency FB" panose="020B0503020202020204" pitchFamily="34" charset="0"/>
              <a:cs typeface="Calibri"/>
            </a:rPr>
            <a:pPr/>
            <a:t>40%</a:t>
          </a:fld>
          <a:endParaRPr lang="en-GB" sz="1600" b="1" kern="1200">
            <a:solidFill>
              <a:srgbClr val="FF00FF"/>
            </a:solidFill>
            <a:latin typeface="Agency FB" panose="020B0503020202020204" pitchFamily="34" charset="0"/>
          </a:endParaRPr>
        </a:p>
      </xdr:txBody>
    </xdr:sp>
    <xdr:clientData/>
  </xdr:oneCellAnchor>
  <xdr:twoCellAnchor>
    <xdr:from>
      <xdr:col>12</xdr:col>
      <xdr:colOff>219075</xdr:colOff>
      <xdr:row>15</xdr:row>
      <xdr:rowOff>104774</xdr:rowOff>
    </xdr:from>
    <xdr:to>
      <xdr:col>16</xdr:col>
      <xdr:colOff>238125</xdr:colOff>
      <xdr:row>23</xdr:row>
      <xdr:rowOff>104774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2BA1FDE4-E654-4846-9619-64BE95E19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247650</xdr:colOff>
      <xdr:row>23</xdr:row>
      <xdr:rowOff>114300</xdr:rowOff>
    </xdr:from>
    <xdr:to>
      <xdr:col>17</xdr:col>
      <xdr:colOff>514349</xdr:colOff>
      <xdr:row>29</xdr:row>
      <xdr:rowOff>161925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66FC2965-F8B1-4BE3-85BF-882B09EB5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12</xdr:col>
      <xdr:colOff>238126</xdr:colOff>
      <xdr:row>23</xdr:row>
      <xdr:rowOff>142875</xdr:rowOff>
    </xdr:from>
    <xdr:to>
      <xdr:col>14</xdr:col>
      <xdr:colOff>114300</xdr:colOff>
      <xdr:row>26</xdr:row>
      <xdr:rowOff>102869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766EC0A5-5447-436A-9612-336F0B34E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326" y="4533900"/>
          <a:ext cx="1095374" cy="531494"/>
        </a:xfrm>
        <a:prstGeom prst="rect">
          <a:avLst/>
        </a:prstGeom>
      </xdr:spPr>
    </xdr:pic>
    <xdr:clientData/>
  </xdr:twoCellAnchor>
  <xdr:twoCellAnchor>
    <xdr:from>
      <xdr:col>16</xdr:col>
      <xdr:colOff>238126</xdr:colOff>
      <xdr:row>15</xdr:row>
      <xdr:rowOff>123825</xdr:rowOff>
    </xdr:from>
    <xdr:to>
      <xdr:col>19</xdr:col>
      <xdr:colOff>1343026</xdr:colOff>
      <xdr:row>23</xdr:row>
      <xdr:rowOff>104775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5E99AC8E-4BA4-4989-BA90-83E8B0AE4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oneCellAnchor>
    <xdr:from>
      <xdr:col>19</xdr:col>
      <xdr:colOff>28575</xdr:colOff>
      <xdr:row>25</xdr:row>
      <xdr:rowOff>133350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6EEEF11C-5D6F-FA8A-46F2-95E2359FEA4C}"/>
            </a:ext>
          </a:extLst>
        </xdr:cNvPr>
        <xdr:cNvSpPr txBox="1"/>
      </xdr:nvSpPr>
      <xdr:spPr>
        <a:xfrm>
          <a:off x="1161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 kern="1200"/>
        </a:p>
      </xdr:txBody>
    </xdr:sp>
    <xdr:clientData/>
  </xdr:oneCellAnchor>
  <xdr:twoCellAnchor>
    <xdr:from>
      <xdr:col>17</xdr:col>
      <xdr:colOff>561974</xdr:colOff>
      <xdr:row>23</xdr:row>
      <xdr:rowOff>142874</xdr:rowOff>
    </xdr:from>
    <xdr:to>
      <xdr:col>19</xdr:col>
      <xdr:colOff>1314449</xdr:colOff>
      <xdr:row>25</xdr:row>
      <xdr:rowOff>176211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349DCCFC-8E3F-9A96-0C48-1AC244898C72}"/>
            </a:ext>
          </a:extLst>
        </xdr:cNvPr>
        <xdr:cNvSpPr txBox="1"/>
      </xdr:nvSpPr>
      <xdr:spPr>
        <a:xfrm>
          <a:off x="10925174" y="4533899"/>
          <a:ext cx="1971675" cy="414337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Satisfaction </a:t>
          </a:r>
          <a:endParaRPr lang="en-GB" sz="1600">
            <a:solidFill>
              <a:schemeClr val="bg1"/>
            </a:solidFill>
            <a:effectLst/>
          </a:endParaRPr>
        </a:p>
        <a:p>
          <a:endParaRPr lang="en-GB" sz="1100" kern="1200"/>
        </a:p>
      </xdr:txBody>
    </xdr:sp>
    <xdr:clientData/>
  </xdr:twoCellAnchor>
  <xdr:twoCellAnchor>
    <xdr:from>
      <xdr:col>19</xdr:col>
      <xdr:colOff>428626</xdr:colOff>
      <xdr:row>26</xdr:row>
      <xdr:rowOff>104774</xdr:rowOff>
    </xdr:from>
    <xdr:to>
      <xdr:col>20</xdr:col>
      <xdr:colOff>19051</xdr:colOff>
      <xdr:row>30</xdr:row>
      <xdr:rowOff>47624</xdr:rowOff>
    </xdr:to>
    <xdr:sp macro="" textlink="' Data Hr'!E45">
      <xdr:nvSpPr>
        <xdr:cNvPr id="90" name="TextBox 89">
          <a:extLst>
            <a:ext uri="{FF2B5EF4-FFF2-40B4-BE49-F238E27FC236}">
              <a16:creationId xmlns:a16="http://schemas.microsoft.com/office/drawing/2014/main" id="{C353C1A8-8740-8D0E-086B-24C8B92493F0}"/>
            </a:ext>
          </a:extLst>
        </xdr:cNvPr>
        <xdr:cNvSpPr txBox="1"/>
      </xdr:nvSpPr>
      <xdr:spPr>
        <a:xfrm>
          <a:off x="12011026" y="5067299"/>
          <a:ext cx="971550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239A309-2ACA-46E7-BF8F-1560190A2B43}" type="TxLink">
            <a:rPr lang="en-US" sz="2400" b="1" i="0" u="none" strike="noStrike" kern="1200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/>
            <a:t>65%</a:t>
          </a:fld>
          <a:endParaRPr lang="en-GB" sz="2400" b="1" kern="1200">
            <a:latin typeface="Agency FB" panose="020B0503020202020204" pitchFamily="34" charset="0"/>
          </a:endParaRPr>
        </a:p>
      </xdr:txBody>
    </xdr:sp>
    <xdr:clientData/>
  </xdr:twoCellAnchor>
  <xdr:twoCellAnchor editAs="oneCell">
    <xdr:from>
      <xdr:col>17</xdr:col>
      <xdr:colOff>552450</xdr:colOff>
      <xdr:row>25</xdr:row>
      <xdr:rowOff>180975</xdr:rowOff>
    </xdr:from>
    <xdr:to>
      <xdr:col>19</xdr:col>
      <xdr:colOff>116141</xdr:colOff>
      <xdr:row>29</xdr:row>
      <xdr:rowOff>191744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2AA6B50-342A-45AA-A51E-1AB3A0BC3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5650" y="4953000"/>
          <a:ext cx="782891" cy="772769"/>
        </a:xfrm>
        <a:prstGeom prst="rect">
          <a:avLst/>
        </a:prstGeom>
      </xdr:spPr>
    </xdr:pic>
    <xdr:clientData/>
  </xdr:twoCellAnchor>
  <xdr:twoCellAnchor>
    <xdr:from>
      <xdr:col>18</xdr:col>
      <xdr:colOff>140881</xdr:colOff>
      <xdr:row>3</xdr:row>
      <xdr:rowOff>134852</xdr:rowOff>
    </xdr:from>
    <xdr:to>
      <xdr:col>19</xdr:col>
      <xdr:colOff>429276</xdr:colOff>
      <xdr:row>5</xdr:row>
      <xdr:rowOff>149852</xdr:rowOff>
    </xdr:to>
    <xdr:sp macro="" textlink="">
      <xdr:nvSpPr>
        <xdr:cNvPr id="8" name="Rectangle 7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43F92242-5AD0-370C-EC0F-40C7ACB1A69B}"/>
            </a:ext>
          </a:extLst>
        </xdr:cNvPr>
        <xdr:cNvSpPr/>
      </xdr:nvSpPr>
      <xdr:spPr>
        <a:xfrm>
          <a:off x="11149776" y="706352"/>
          <a:ext cx="900000" cy="3960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kern="1200">
              <a:latin typeface="Agency FB" panose="020B0503020202020204" pitchFamily="34" charset="0"/>
            </a:rPr>
            <a:t>Training</a:t>
          </a:r>
        </a:p>
      </xdr:txBody>
    </xdr:sp>
    <xdr:clientData/>
  </xdr:twoCellAnchor>
  <xdr:twoCellAnchor>
    <xdr:from>
      <xdr:col>15</xdr:col>
      <xdr:colOff>184985</xdr:colOff>
      <xdr:row>3</xdr:row>
      <xdr:rowOff>134852</xdr:rowOff>
    </xdr:from>
    <xdr:to>
      <xdr:col>16</xdr:col>
      <xdr:colOff>473380</xdr:colOff>
      <xdr:row>5</xdr:row>
      <xdr:rowOff>149852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85D2967-CF93-4DA1-9EDB-F4AC66A67B74}"/>
            </a:ext>
          </a:extLst>
        </xdr:cNvPr>
        <xdr:cNvSpPr/>
      </xdr:nvSpPr>
      <xdr:spPr>
        <a:xfrm>
          <a:off x="9359064" y="706352"/>
          <a:ext cx="900000" cy="396000"/>
        </a:xfrm>
        <a:prstGeom prst="rect">
          <a:avLst/>
        </a:prstGeom>
        <a:solidFill>
          <a:schemeClr val="accent4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kern="1200">
              <a:latin typeface="Agency FB" panose="020B0503020202020204" pitchFamily="34" charset="0"/>
            </a:rPr>
            <a:t>HR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0.84089</cdr:x>
      <cdr:y>0.01228</cdr:y>
    </cdr:from>
    <cdr:to>
      <cdr:x>0.95343</cdr:x>
      <cdr:y>0.30281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6D85A7C5-F45A-42E5-8C11-ED95AA0A8A73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22250" t="12125" r="19125" b="7375"/>
        <a:stretch xmlns:a="http://schemas.openxmlformats.org/drawingml/2006/main"/>
      </cdr:blipFill>
      <cdr:spPr>
        <a:xfrm xmlns:a="http://schemas.openxmlformats.org/drawingml/2006/main">
          <a:off x="2651125" y="22225"/>
          <a:ext cx="354826" cy="525779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0.6997</cdr:x>
      <cdr:y>0</cdr:y>
    </cdr:from>
    <cdr:to>
      <cdr:x>1</cdr:x>
      <cdr:y>0.16111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0A3A5B28-C0FC-795D-A539-42DB2C486CB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199023" y="0"/>
          <a:ext cx="1372977" cy="441956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0.3987</cdr:x>
      <cdr:y>0.54465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2CB7A299-F3E0-4B6E-9E86-0AFF7B35500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169670" cy="824860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600075</xdr:colOff>
      <xdr:row>6</xdr:row>
      <xdr:rowOff>66675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17E610-06EB-4EAB-B672-1EB96105F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1209675" cy="1209675"/>
        </a:xfrm>
        <a:prstGeom prst="rect">
          <a:avLst/>
        </a:prstGeom>
      </xdr:spPr>
    </xdr:pic>
    <xdr:clientData/>
  </xdr:twoCellAnchor>
  <xdr:twoCellAnchor>
    <xdr:from>
      <xdr:col>18</xdr:col>
      <xdr:colOff>270052</xdr:colOff>
      <xdr:row>3</xdr:row>
      <xdr:rowOff>135613</xdr:rowOff>
    </xdr:from>
    <xdr:to>
      <xdr:col>19</xdr:col>
      <xdr:colOff>558447</xdr:colOff>
      <xdr:row>5</xdr:row>
      <xdr:rowOff>150613</xdr:rowOff>
    </xdr:to>
    <xdr:sp macro="" textlink="">
      <xdr:nvSpPr>
        <xdr:cNvPr id="7" name="Rectangl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C68D9C2-EE9E-4021-A6CF-91B0F664A4C3}"/>
            </a:ext>
          </a:extLst>
        </xdr:cNvPr>
        <xdr:cNvSpPr/>
      </xdr:nvSpPr>
      <xdr:spPr>
        <a:xfrm>
          <a:off x="11278947" y="707113"/>
          <a:ext cx="900000" cy="3960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kern="1200">
              <a:latin typeface="Agency FB" panose="020B0503020202020204" pitchFamily="34" charset="0"/>
            </a:rPr>
            <a:t>Employee</a:t>
          </a:r>
          <a:r>
            <a:rPr lang="en-GB" sz="1100" kern="1200" baseline="0">
              <a:latin typeface="Agency FB" panose="020B0503020202020204" pitchFamily="34" charset="0"/>
            </a:rPr>
            <a:t> Relation</a:t>
          </a:r>
          <a:endParaRPr lang="en-GB" sz="1100" kern="1200">
            <a:latin typeface="Agency FB" panose="020B0503020202020204" pitchFamily="34" charset="0"/>
          </a:endParaRPr>
        </a:p>
      </xdr:txBody>
    </xdr:sp>
    <xdr:clientData/>
  </xdr:twoCellAnchor>
  <xdr:twoCellAnchor>
    <xdr:from>
      <xdr:col>14</xdr:col>
      <xdr:colOff>220077</xdr:colOff>
      <xdr:row>3</xdr:row>
      <xdr:rowOff>135613</xdr:rowOff>
    </xdr:from>
    <xdr:to>
      <xdr:col>15</xdr:col>
      <xdr:colOff>508472</xdr:colOff>
      <xdr:row>5</xdr:row>
      <xdr:rowOff>150613</xdr:rowOff>
    </xdr:to>
    <xdr:sp macro="" textlink="">
      <xdr:nvSpPr>
        <xdr:cNvPr id="38" name="Rectangle 3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7405215-F41D-1017-BC84-3DC6A5C08D74}"/>
            </a:ext>
          </a:extLst>
        </xdr:cNvPr>
        <xdr:cNvSpPr/>
      </xdr:nvSpPr>
      <xdr:spPr>
        <a:xfrm>
          <a:off x="8782551" y="707113"/>
          <a:ext cx="900000" cy="3960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kern="1200">
              <a:latin typeface="Agency FB" panose="020B0503020202020204" pitchFamily="34" charset="0"/>
            </a:rPr>
            <a:t>HR</a:t>
          </a:r>
        </a:p>
      </xdr:txBody>
    </xdr:sp>
    <xdr:clientData/>
  </xdr:twoCellAnchor>
  <xdr:twoCellAnchor>
    <xdr:from>
      <xdr:col>1</xdr:col>
      <xdr:colOff>9525</xdr:colOff>
      <xdr:row>6</xdr:row>
      <xdr:rowOff>9525</xdr:rowOff>
    </xdr:from>
    <xdr:to>
      <xdr:col>7</xdr:col>
      <xdr:colOff>491925</xdr:colOff>
      <xdr:row>13</xdr:row>
      <xdr:rowOff>188025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D6DED3B-2262-4ACA-8F82-7F9346DB1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466724</xdr:colOff>
      <xdr:row>6</xdr:row>
      <xdr:rowOff>9525</xdr:rowOff>
    </xdr:from>
    <xdr:to>
      <xdr:col>14</xdr:col>
      <xdr:colOff>257175</xdr:colOff>
      <xdr:row>14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D203F12-B26F-4B05-A694-A7CB3BA8B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285750</xdr:colOff>
      <xdr:row>6</xdr:row>
      <xdr:rowOff>9525</xdr:rowOff>
    </xdr:from>
    <xdr:to>
      <xdr:col>19</xdr:col>
      <xdr:colOff>581025</xdr:colOff>
      <xdr:row>13</xdr:row>
      <xdr:rowOff>190499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D71539D7-101B-4F29-80ED-44530D72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19050</xdr:colOff>
      <xdr:row>14</xdr:row>
      <xdr:rowOff>28575</xdr:rowOff>
    </xdr:from>
    <xdr:to>
      <xdr:col>4</xdr:col>
      <xdr:colOff>381000</xdr:colOff>
      <xdr:row>29</xdr:row>
      <xdr:rowOff>171450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5C00A865-72A0-48A2-88A4-8A6C759D0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381000</xdr:colOff>
      <xdr:row>13</xdr:row>
      <xdr:rowOff>180974</xdr:rowOff>
    </xdr:from>
    <xdr:to>
      <xdr:col>7</xdr:col>
      <xdr:colOff>466725</xdr:colOff>
      <xdr:row>29</xdr:row>
      <xdr:rowOff>171449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DE8FE8A-DFF9-48E9-975F-A2546E47A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476250</xdr:colOff>
      <xdr:row>14</xdr:row>
      <xdr:rowOff>19050</xdr:rowOff>
    </xdr:from>
    <xdr:to>
      <xdr:col>15</xdr:col>
      <xdr:colOff>190500</xdr:colOff>
      <xdr:row>20</xdr:row>
      <xdr:rowOff>28575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B70447A5-24E6-4E84-81E1-E3801DC4C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476250</xdr:colOff>
      <xdr:row>20</xdr:row>
      <xdr:rowOff>38099</xdr:rowOff>
    </xdr:from>
    <xdr:to>
      <xdr:col>19</xdr:col>
      <xdr:colOff>581025</xdr:colOff>
      <xdr:row>29</xdr:row>
      <xdr:rowOff>180974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2B502A1-D38D-4FA5-9B6D-CE25F4D7D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219076</xdr:colOff>
      <xdr:row>14</xdr:row>
      <xdr:rowOff>9525</xdr:rowOff>
    </xdr:from>
    <xdr:to>
      <xdr:col>16</xdr:col>
      <xdr:colOff>545476</xdr:colOff>
      <xdr:row>20</xdr:row>
      <xdr:rowOff>18525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9FB80F7-4EBE-E887-9A44-E43152B79787}"/>
            </a:ext>
          </a:extLst>
        </xdr:cNvPr>
        <xdr:cNvSpPr/>
      </xdr:nvSpPr>
      <xdr:spPr>
        <a:xfrm>
          <a:off x="9363076" y="2676525"/>
          <a:ext cx="936000" cy="1152000"/>
        </a:xfrm>
        <a:prstGeom prst="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16</xdr:col>
      <xdr:colOff>547689</xdr:colOff>
      <xdr:row>14</xdr:row>
      <xdr:rowOff>9525</xdr:rowOff>
    </xdr:from>
    <xdr:to>
      <xdr:col>18</xdr:col>
      <xdr:colOff>264489</xdr:colOff>
      <xdr:row>20</xdr:row>
      <xdr:rowOff>18525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E85B91A-0C01-46CE-9D80-14A981EC2141}"/>
            </a:ext>
          </a:extLst>
        </xdr:cNvPr>
        <xdr:cNvSpPr/>
      </xdr:nvSpPr>
      <xdr:spPr>
        <a:xfrm>
          <a:off x="10301289" y="2676525"/>
          <a:ext cx="936000" cy="1152000"/>
        </a:xfrm>
        <a:prstGeom prst="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18</xdr:col>
      <xdr:colOff>266701</xdr:colOff>
      <xdr:row>14</xdr:row>
      <xdr:rowOff>9525</xdr:rowOff>
    </xdr:from>
    <xdr:to>
      <xdr:col>19</xdr:col>
      <xdr:colOff>593101</xdr:colOff>
      <xdr:row>20</xdr:row>
      <xdr:rowOff>18525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575E781-968C-4455-8075-38D161378E4D}"/>
            </a:ext>
          </a:extLst>
        </xdr:cNvPr>
        <xdr:cNvSpPr/>
      </xdr:nvSpPr>
      <xdr:spPr>
        <a:xfrm>
          <a:off x="11239501" y="2676525"/>
          <a:ext cx="936000" cy="1152000"/>
        </a:xfrm>
        <a:prstGeom prst="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oneCellAnchor>
    <xdr:from>
      <xdr:col>15</xdr:col>
      <xdr:colOff>323850</xdr:colOff>
      <xdr:row>34</xdr:row>
      <xdr:rowOff>76200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0D70E0A-4077-4BF8-01F7-3B94AD472839}"/>
            </a:ext>
          </a:extLst>
        </xdr:cNvPr>
        <xdr:cNvSpPr txBox="1"/>
      </xdr:nvSpPr>
      <xdr:spPr>
        <a:xfrm>
          <a:off x="9467850" y="6715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 kern="1200"/>
        </a:p>
      </xdr:txBody>
    </xdr:sp>
    <xdr:clientData/>
  </xdr:oneCellAnchor>
  <xdr:oneCellAnchor>
    <xdr:from>
      <xdr:col>15</xdr:col>
      <xdr:colOff>209551</xdr:colOff>
      <xdr:row>14</xdr:row>
      <xdr:rowOff>28575</xdr:rowOff>
    </xdr:from>
    <xdr:ext cx="936000" cy="46800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7F54B64-DE28-F802-6CA9-7CE657D89546}"/>
            </a:ext>
          </a:extLst>
        </xdr:cNvPr>
        <xdr:cNvSpPr txBox="1"/>
      </xdr:nvSpPr>
      <xdr:spPr>
        <a:xfrm>
          <a:off x="9353551" y="2695575"/>
          <a:ext cx="936000" cy="468000"/>
        </a:xfrm>
        <a:prstGeom prst="rect">
          <a:avLst/>
        </a:prstGeom>
        <a:solidFill>
          <a:srgbClr val="006666"/>
        </a:solidFill>
        <a:ln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bg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Offer</a:t>
          </a:r>
          <a:r>
            <a:rPr lang="en-GB" sz="1100" b="0" baseline="0">
              <a:solidFill>
                <a:schemeClr val="bg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 </a:t>
          </a:r>
          <a:r>
            <a:rPr lang="en-GB" sz="1100" b="0">
              <a:solidFill>
                <a:schemeClr val="bg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Acceptance Rate</a:t>
          </a:r>
          <a:endParaRPr lang="en-GB" sz="1100" b="0">
            <a:solidFill>
              <a:schemeClr val="bg1"/>
            </a:solidFill>
            <a:effectLst/>
            <a:latin typeface="Agency FB" panose="020B0503020202020204" pitchFamily="34" charset="0"/>
          </a:endParaRPr>
        </a:p>
        <a:p>
          <a:endParaRPr lang="en-GB" sz="1100" b="0" kern="1200"/>
        </a:p>
      </xdr:txBody>
    </xdr:sp>
    <xdr:clientData/>
  </xdr:oneCellAnchor>
  <xdr:twoCellAnchor>
    <xdr:from>
      <xdr:col>16</xdr:col>
      <xdr:colOff>552450</xdr:colOff>
      <xdr:row>14</xdr:row>
      <xdr:rowOff>28575</xdr:rowOff>
    </xdr:from>
    <xdr:to>
      <xdr:col>18</xdr:col>
      <xdr:colOff>269250</xdr:colOff>
      <xdr:row>15</xdr:row>
      <xdr:rowOff>306075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38D4258-6FC5-ED49-CD18-642B29FE3D65}"/>
            </a:ext>
          </a:extLst>
        </xdr:cNvPr>
        <xdr:cNvSpPr txBox="1"/>
      </xdr:nvSpPr>
      <xdr:spPr>
        <a:xfrm>
          <a:off x="10306050" y="2695575"/>
          <a:ext cx="936000" cy="468000"/>
        </a:xfrm>
        <a:prstGeom prst="rect">
          <a:avLst/>
        </a:prstGeom>
        <a:solidFill>
          <a:srgbClr val="BA979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50">
              <a:solidFill>
                <a:schemeClr val="bg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Quality Of </a:t>
          </a:r>
          <a:endParaRPr lang="en-GB" sz="1050">
            <a:solidFill>
              <a:schemeClr val="bg1"/>
            </a:solidFill>
            <a:effectLst/>
            <a:latin typeface="Agency FB" panose="020B0503020202020204" pitchFamily="34" charset="0"/>
          </a:endParaRPr>
        </a:p>
        <a:p>
          <a:r>
            <a:rPr lang="en-GB" sz="1050">
              <a:solidFill>
                <a:schemeClr val="bg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Hire</a:t>
          </a:r>
          <a:endParaRPr lang="en-GB" sz="1050">
            <a:solidFill>
              <a:schemeClr val="bg1"/>
            </a:solidFill>
            <a:effectLst/>
            <a:latin typeface="Agency FB" panose="020B0503020202020204" pitchFamily="34" charset="0"/>
          </a:endParaRPr>
        </a:p>
        <a:p>
          <a:endParaRPr lang="en-GB" sz="1100" kern="1200"/>
        </a:p>
      </xdr:txBody>
    </xdr:sp>
    <xdr:clientData/>
  </xdr:twoCellAnchor>
  <xdr:oneCellAnchor>
    <xdr:from>
      <xdr:col>12</xdr:col>
      <xdr:colOff>123825</xdr:colOff>
      <xdr:row>32</xdr:row>
      <xdr:rowOff>114300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E4614C7-26E5-83B9-848B-58A9092A53F0}"/>
            </a:ext>
          </a:extLst>
        </xdr:cNvPr>
        <xdr:cNvSpPr txBox="1"/>
      </xdr:nvSpPr>
      <xdr:spPr>
        <a:xfrm>
          <a:off x="7439025" y="6372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 kern="1200"/>
        </a:p>
      </xdr:txBody>
    </xdr:sp>
    <xdr:clientData/>
  </xdr:oneCellAnchor>
  <xdr:oneCellAnchor>
    <xdr:from>
      <xdr:col>18</xdr:col>
      <xdr:colOff>276225</xdr:colOff>
      <xdr:row>14</xdr:row>
      <xdr:rowOff>28575</xdr:rowOff>
    </xdr:from>
    <xdr:ext cx="936000" cy="468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8AD8E8C-67F5-2EA6-A06F-86054BC7E40D}"/>
            </a:ext>
          </a:extLst>
        </xdr:cNvPr>
        <xdr:cNvSpPr txBox="1"/>
      </xdr:nvSpPr>
      <xdr:spPr>
        <a:xfrm>
          <a:off x="11249025" y="2695575"/>
          <a:ext cx="936000" cy="468000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>
              <a:solidFill>
                <a:schemeClr val="bg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Time to Hire</a:t>
          </a:r>
          <a:endParaRPr lang="en-GB">
            <a:solidFill>
              <a:schemeClr val="bg1"/>
            </a:solidFill>
            <a:effectLst/>
            <a:latin typeface="Agency FB" panose="020B0503020202020204" pitchFamily="34" charset="0"/>
          </a:endParaRPr>
        </a:p>
        <a:p>
          <a:r>
            <a:rPr lang="en-GB" sz="1100">
              <a:solidFill>
                <a:schemeClr val="bg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(Days)</a:t>
          </a:r>
          <a:endParaRPr lang="en-GB">
            <a:solidFill>
              <a:schemeClr val="bg1"/>
            </a:solidFill>
            <a:effectLst/>
            <a:latin typeface="Agency FB" panose="020B0503020202020204" pitchFamily="34" charset="0"/>
          </a:endParaRPr>
        </a:p>
        <a:p>
          <a:endParaRPr lang="en-GB" sz="1100" kern="1200"/>
        </a:p>
      </xdr:txBody>
    </xdr:sp>
    <xdr:clientData/>
  </xdr:oneCellAnchor>
  <xdr:oneCellAnchor>
    <xdr:from>
      <xdr:col>14</xdr:col>
      <xdr:colOff>57150</xdr:colOff>
      <xdr:row>34</xdr:row>
      <xdr:rowOff>28575</xdr:rowOff>
    </xdr:from>
    <xdr:ext cx="485775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BA41A-0C9A-87D6-138E-C00135AF205A}"/>
            </a:ext>
          </a:extLst>
        </xdr:cNvPr>
        <xdr:cNvSpPr txBox="1"/>
      </xdr:nvSpPr>
      <xdr:spPr>
        <a:xfrm>
          <a:off x="8591550" y="6667500"/>
          <a:ext cx="4857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 kern="1200"/>
        </a:p>
      </xdr:txBody>
    </xdr:sp>
    <xdr:clientData/>
  </xdr:oneCellAnchor>
  <xdr:oneCellAnchor>
    <xdr:from>
      <xdr:col>15</xdr:col>
      <xdr:colOff>390525</xdr:colOff>
      <xdr:row>17</xdr:row>
      <xdr:rowOff>95250</xdr:rowOff>
    </xdr:from>
    <xdr:ext cx="687561" cy="369268"/>
    <xdr:sp macro="" textlink="' Data Talent'!P30">
      <xdr:nvSpPr>
        <xdr:cNvPr id="23" name="TextBox 22">
          <a:extLst>
            <a:ext uri="{FF2B5EF4-FFF2-40B4-BE49-F238E27FC236}">
              <a16:creationId xmlns:a16="http://schemas.microsoft.com/office/drawing/2014/main" id="{851B4C9C-FCBE-B4EF-1075-DEFFED24DDC7}"/>
            </a:ext>
          </a:extLst>
        </xdr:cNvPr>
        <xdr:cNvSpPr txBox="1"/>
      </xdr:nvSpPr>
      <xdr:spPr>
        <a:xfrm>
          <a:off x="9534525" y="3486150"/>
          <a:ext cx="687561" cy="3692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fld id="{5F933691-A2CE-4D16-9215-B213C9CD481F}" type="TxLink">
            <a:rPr lang="en-US" sz="1800" b="0" i="0" u="none" strike="noStrike" kern="1200">
              <a:solidFill>
                <a:srgbClr val="006666"/>
              </a:solidFill>
              <a:latin typeface="Amasis MT Pro Black" panose="02040A04050005020304" pitchFamily="18" charset="0"/>
              <a:cs typeface="Calibri"/>
            </a:rPr>
            <a:pPr algn="ctr"/>
            <a:t>87%</a:t>
          </a:fld>
          <a:endParaRPr lang="en-GB" sz="1800" kern="1200">
            <a:solidFill>
              <a:srgbClr val="006666"/>
            </a:solidFill>
            <a:latin typeface="Amasis MT Pro Black" panose="02040A04050005020304" pitchFamily="18" charset="0"/>
          </a:endParaRPr>
        </a:p>
      </xdr:txBody>
    </xdr:sp>
    <xdr:clientData/>
  </xdr:oneCellAnchor>
  <xdr:oneCellAnchor>
    <xdr:from>
      <xdr:col>17</xdr:col>
      <xdr:colOff>157163</xdr:colOff>
      <xdr:row>17</xdr:row>
      <xdr:rowOff>95250</xdr:rowOff>
    </xdr:from>
    <xdr:ext cx="687561" cy="369268"/>
    <xdr:sp macro="" textlink="' Data Talent'!P31">
      <xdr:nvSpPr>
        <xdr:cNvPr id="24" name="TextBox 23">
          <a:extLst>
            <a:ext uri="{FF2B5EF4-FFF2-40B4-BE49-F238E27FC236}">
              <a16:creationId xmlns:a16="http://schemas.microsoft.com/office/drawing/2014/main" id="{60379312-251B-0DAB-DE7F-2955D951DAEE}"/>
            </a:ext>
          </a:extLst>
        </xdr:cNvPr>
        <xdr:cNvSpPr txBox="1"/>
      </xdr:nvSpPr>
      <xdr:spPr>
        <a:xfrm>
          <a:off x="10520363" y="3486150"/>
          <a:ext cx="687561" cy="3692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fld id="{3E94A4E6-2DC2-4E6F-99F4-5BEA1BA6F03D}" type="TxLink">
            <a:rPr lang="en-US" sz="1800" b="0" i="0" u="none" strike="noStrike" kern="1200">
              <a:solidFill>
                <a:srgbClr val="BA9791"/>
              </a:solidFill>
              <a:latin typeface="Amasis MT Pro Black" panose="02040A04050005020304" pitchFamily="18" charset="0"/>
              <a:cs typeface="Calibri"/>
            </a:rPr>
            <a:pPr algn="ctr"/>
            <a:t>77%</a:t>
          </a:fld>
          <a:endParaRPr lang="en-GB" sz="1800" kern="1200">
            <a:solidFill>
              <a:srgbClr val="BA9791"/>
            </a:solidFill>
            <a:latin typeface="Amasis MT Pro Black" panose="02040A04050005020304" pitchFamily="18" charset="0"/>
          </a:endParaRPr>
        </a:p>
      </xdr:txBody>
    </xdr:sp>
    <xdr:clientData/>
  </xdr:oneCellAnchor>
  <xdr:oneCellAnchor>
    <xdr:from>
      <xdr:col>18</xdr:col>
      <xdr:colOff>533400</xdr:colOff>
      <xdr:row>17</xdr:row>
      <xdr:rowOff>95250</xdr:rowOff>
    </xdr:from>
    <xdr:ext cx="458972" cy="369268"/>
    <xdr:sp macro="" textlink="' Data Talent'!P32">
      <xdr:nvSpPr>
        <xdr:cNvPr id="26" name="TextBox 25">
          <a:extLst>
            <a:ext uri="{FF2B5EF4-FFF2-40B4-BE49-F238E27FC236}">
              <a16:creationId xmlns:a16="http://schemas.microsoft.com/office/drawing/2014/main" id="{8BA37992-FED9-DF1B-DF6A-515927DCDBA0}"/>
            </a:ext>
          </a:extLst>
        </xdr:cNvPr>
        <xdr:cNvSpPr txBox="1"/>
      </xdr:nvSpPr>
      <xdr:spPr>
        <a:xfrm>
          <a:off x="11506200" y="3486150"/>
          <a:ext cx="458972" cy="3692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fld id="{8B8F5F82-8944-41EF-842D-69A54008504C}" type="TxLink">
            <a:rPr lang="en-US" sz="1800" b="0" i="0" u="none" strike="noStrike" kern="1200">
              <a:solidFill>
                <a:schemeClr val="bg2">
                  <a:lumMod val="75000"/>
                </a:schemeClr>
              </a:solidFill>
              <a:latin typeface="Amasis MT Pro Black" panose="02040A04050005020304" pitchFamily="18" charset="0"/>
              <a:cs typeface="Calibri"/>
            </a:rPr>
            <a:pPr algn="ctr"/>
            <a:t>52</a:t>
          </a:fld>
          <a:endParaRPr lang="en-GB" sz="1800" kern="1200">
            <a:solidFill>
              <a:schemeClr val="bg2">
                <a:lumMod val="75000"/>
              </a:schemeClr>
            </a:solidFill>
            <a:latin typeface="Amasis MT Pro Black" panose="02040A04050005020304" pitchFamily="18" charset="0"/>
          </a:endParaRPr>
        </a:p>
      </xdr:txBody>
    </xdr:sp>
    <xdr:clientData/>
  </xdr:oneCellAnchor>
  <xdr:twoCellAnchor>
    <xdr:from>
      <xdr:col>17</xdr:col>
      <xdr:colOff>60314</xdr:colOff>
      <xdr:row>3</xdr:row>
      <xdr:rowOff>135613</xdr:rowOff>
    </xdr:from>
    <xdr:to>
      <xdr:col>18</xdr:col>
      <xdr:colOff>348708</xdr:colOff>
      <xdr:row>5</xdr:row>
      <xdr:rowOff>150613</xdr:rowOff>
    </xdr:to>
    <xdr:sp macro="" textlink="">
      <xdr:nvSpPr>
        <xdr:cNvPr id="8" name="Rectangle 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D4363EA-887A-A25A-8B39-316E605992F8}"/>
            </a:ext>
          </a:extLst>
        </xdr:cNvPr>
        <xdr:cNvSpPr/>
      </xdr:nvSpPr>
      <xdr:spPr>
        <a:xfrm>
          <a:off x="10457603" y="707113"/>
          <a:ext cx="900000" cy="3960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kern="1200">
              <a:latin typeface="Agency FB" panose="020B0503020202020204" pitchFamily="34" charset="0"/>
            </a:rPr>
            <a:t>Training</a:t>
          </a:r>
        </a:p>
      </xdr:txBody>
    </xdr:sp>
    <xdr:clientData/>
  </xdr:twoCellAnchor>
  <xdr:twoCellAnchor>
    <xdr:from>
      <xdr:col>15</xdr:col>
      <xdr:colOff>461713</xdr:colOff>
      <xdr:row>3</xdr:row>
      <xdr:rowOff>135613</xdr:rowOff>
    </xdr:from>
    <xdr:to>
      <xdr:col>17</xdr:col>
      <xdr:colOff>138503</xdr:colOff>
      <xdr:row>5</xdr:row>
      <xdr:rowOff>150613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CAB8F40-3661-C2D6-1B61-264A9B07C44D}"/>
            </a:ext>
          </a:extLst>
        </xdr:cNvPr>
        <xdr:cNvSpPr/>
      </xdr:nvSpPr>
      <xdr:spPr>
        <a:xfrm>
          <a:off x="9635792" y="707113"/>
          <a:ext cx="900000" cy="396000"/>
        </a:xfrm>
        <a:prstGeom prst="rect">
          <a:avLst/>
        </a:prstGeom>
        <a:solidFill>
          <a:schemeClr val="accent4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kern="1200">
              <a:latin typeface="Agency FB" panose="020B0503020202020204" pitchFamily="34" charset="0"/>
            </a:rPr>
            <a:t>Telent </a:t>
          </a:r>
          <a:r>
            <a:rPr lang="en-GB" sz="1100" b="0" kern="1200">
              <a:latin typeface="Agency FB" panose="020B0503020202020204" pitchFamily="34" charset="0"/>
            </a:rPr>
            <a:t>Acquisition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600075</xdr:colOff>
      <xdr:row>6</xdr:row>
      <xdr:rowOff>66675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6D2016-8071-4B34-875A-0A64C736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1209675" cy="1209675"/>
        </a:xfrm>
        <a:prstGeom prst="rect">
          <a:avLst/>
        </a:prstGeom>
      </xdr:spPr>
    </xdr:pic>
    <xdr:clientData/>
  </xdr:twoCellAnchor>
  <xdr:twoCellAnchor>
    <xdr:from>
      <xdr:col>1</xdr:col>
      <xdr:colOff>19048</xdr:colOff>
      <xdr:row>5</xdr:row>
      <xdr:rowOff>165008</xdr:rowOff>
    </xdr:from>
    <xdr:to>
      <xdr:col>7</xdr:col>
      <xdr:colOff>69448</xdr:colOff>
      <xdr:row>14</xdr:row>
      <xdr:rowOff>34508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03CEA0-674D-4339-BB28-ADAE6668F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102786</xdr:colOff>
      <xdr:row>5</xdr:row>
      <xdr:rowOff>165008</xdr:rowOff>
    </xdr:from>
    <xdr:to>
      <xdr:col>13</xdr:col>
      <xdr:colOff>159936</xdr:colOff>
      <xdr:row>14</xdr:row>
      <xdr:rowOff>31659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F25107-46EE-4ED3-A99A-79C3C064D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193274</xdr:colOff>
      <xdr:row>5</xdr:row>
      <xdr:rowOff>165008</xdr:rowOff>
    </xdr:from>
    <xdr:to>
      <xdr:col>17</xdr:col>
      <xdr:colOff>12299</xdr:colOff>
      <xdr:row>14</xdr:row>
      <xdr:rowOff>23369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2D651F-C467-4C93-AFE1-9A50D7536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18</xdr:col>
      <xdr:colOff>47625</xdr:colOff>
      <xdr:row>11</xdr:row>
      <xdr:rowOff>152400</xdr:rowOff>
    </xdr:from>
    <xdr:ext cx="600075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9551F11-51D9-19B0-6CD7-366395038E9C}"/>
            </a:ext>
          </a:extLst>
        </xdr:cNvPr>
        <xdr:cNvSpPr txBox="1"/>
      </xdr:nvSpPr>
      <xdr:spPr>
        <a:xfrm>
          <a:off x="11020425" y="2247900"/>
          <a:ext cx="600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 kern="1200"/>
        </a:p>
      </xdr:txBody>
    </xdr:sp>
    <xdr:clientData/>
  </xdr:oneCellAnchor>
  <xdr:oneCellAnchor>
    <xdr:from>
      <xdr:col>17</xdr:col>
      <xdr:colOff>600075</xdr:colOff>
      <xdr:row>15</xdr:row>
      <xdr:rowOff>19050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7441776-C1A9-5EA3-A9E3-BB9F10A19878}"/>
            </a:ext>
          </a:extLst>
        </xdr:cNvPr>
        <xdr:cNvSpPr txBox="1"/>
      </xdr:nvSpPr>
      <xdr:spPr>
        <a:xfrm>
          <a:off x="10963275" y="2876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 kern="1200"/>
        </a:p>
      </xdr:txBody>
    </xdr:sp>
    <xdr:clientData/>
  </xdr:oneCellAnchor>
  <xdr:twoCellAnchor>
    <xdr:from>
      <xdr:col>17</xdr:col>
      <xdr:colOff>45637</xdr:colOff>
      <xdr:row>5</xdr:row>
      <xdr:rowOff>165008</xdr:rowOff>
    </xdr:from>
    <xdr:to>
      <xdr:col>18</xdr:col>
      <xdr:colOff>300037</xdr:colOff>
      <xdr:row>14</xdr:row>
      <xdr:rowOff>28575</xdr:rowOff>
    </xdr:to>
    <xdr:sp macro="" textlink="' Data Training'!R4">
      <xdr:nvSpPr>
        <xdr:cNvPr id="13" name="TextBox 12">
          <a:extLst>
            <a:ext uri="{FF2B5EF4-FFF2-40B4-BE49-F238E27FC236}">
              <a16:creationId xmlns:a16="http://schemas.microsoft.com/office/drawing/2014/main" id="{6AD565EC-DAE8-A189-B216-931FCF2AA1CA}"/>
            </a:ext>
          </a:extLst>
        </xdr:cNvPr>
        <xdr:cNvSpPr txBox="1"/>
      </xdr:nvSpPr>
      <xdr:spPr>
        <a:xfrm>
          <a:off x="10408837" y="1117508"/>
          <a:ext cx="864000" cy="1578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1D6E2D7-C8F7-498C-9998-85E21BCAA288}" type="TxLink">
            <a:rPr lang="en-US" sz="1100" b="0" i="0" u="none" strike="noStrike" kern="1200">
              <a:solidFill>
                <a:srgbClr val="000000"/>
              </a:solidFill>
              <a:latin typeface="Calibri"/>
              <a:cs typeface="Calibri"/>
            </a:rPr>
            <a:pPr/>
            <a:t>78%</a:t>
          </a:fld>
          <a:endParaRPr lang="en-GB" sz="1100" kern="1200"/>
        </a:p>
      </xdr:txBody>
    </xdr:sp>
    <xdr:clientData/>
  </xdr:twoCellAnchor>
  <xdr:oneCellAnchor>
    <xdr:from>
      <xdr:col>10</xdr:col>
      <xdr:colOff>523875</xdr:colOff>
      <xdr:row>18</xdr:row>
      <xdr:rowOff>133350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AF62C21-E25E-4B7F-15A5-ABC5F3794086}"/>
            </a:ext>
          </a:extLst>
        </xdr:cNvPr>
        <xdr:cNvSpPr txBox="1"/>
      </xdr:nvSpPr>
      <xdr:spPr>
        <a:xfrm>
          <a:off x="6619875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 kern="1200"/>
        </a:p>
      </xdr:txBody>
    </xdr:sp>
    <xdr:clientData/>
  </xdr:oneCellAnchor>
  <xdr:oneCellAnchor>
    <xdr:from>
      <xdr:col>16</xdr:col>
      <xdr:colOff>409575</xdr:colOff>
      <xdr:row>16</xdr:row>
      <xdr:rowOff>123825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8680106-16E4-B5A0-EFCB-4B59526325F1}"/>
            </a:ext>
          </a:extLst>
        </xdr:cNvPr>
        <xdr:cNvSpPr txBox="1"/>
      </xdr:nvSpPr>
      <xdr:spPr>
        <a:xfrm>
          <a:off x="10163175" y="3171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 kern="1200"/>
        </a:p>
      </xdr:txBody>
    </xdr:sp>
    <xdr:clientData/>
  </xdr:oneCellAnchor>
  <xdr:twoCellAnchor>
    <xdr:from>
      <xdr:col>18</xdr:col>
      <xdr:colOff>333375</xdr:colOff>
      <xdr:row>5</xdr:row>
      <xdr:rowOff>165008</xdr:rowOff>
    </xdr:from>
    <xdr:to>
      <xdr:col>19</xdr:col>
      <xdr:colOff>587775</xdr:colOff>
      <xdr:row>14</xdr:row>
      <xdr:rowOff>28575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EBED2A0-EECB-E8BA-A5D3-306926D12D23}"/>
            </a:ext>
          </a:extLst>
        </xdr:cNvPr>
        <xdr:cNvSpPr txBox="1"/>
      </xdr:nvSpPr>
      <xdr:spPr>
        <a:xfrm>
          <a:off x="11306175" y="1117508"/>
          <a:ext cx="864000" cy="1578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 kern="1200"/>
        </a:p>
      </xdr:txBody>
    </xdr:sp>
    <xdr:clientData/>
  </xdr:twoCellAnchor>
  <xdr:oneCellAnchor>
    <xdr:from>
      <xdr:col>13</xdr:col>
      <xdr:colOff>123825</xdr:colOff>
      <xdr:row>20</xdr:row>
      <xdr:rowOff>57150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4843B1-55EE-EDD7-22B3-C82C589B3B90}"/>
            </a:ext>
          </a:extLst>
        </xdr:cNvPr>
        <xdr:cNvSpPr txBox="1"/>
      </xdr:nvSpPr>
      <xdr:spPr>
        <a:xfrm>
          <a:off x="8048625" y="3867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 kern="1200"/>
        </a:p>
      </xdr:txBody>
    </xdr:sp>
    <xdr:clientData/>
  </xdr:oneCellAnchor>
  <xdr:oneCellAnchor>
    <xdr:from>
      <xdr:col>14</xdr:col>
      <xdr:colOff>85725</xdr:colOff>
      <xdr:row>18</xdr:row>
      <xdr:rowOff>133350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CDA45BA-6848-256C-6EC4-75535FE39A2D}"/>
            </a:ext>
          </a:extLst>
        </xdr:cNvPr>
        <xdr:cNvSpPr txBox="1"/>
      </xdr:nvSpPr>
      <xdr:spPr>
        <a:xfrm>
          <a:off x="8620125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 kern="1200"/>
        </a:p>
      </xdr:txBody>
    </xdr:sp>
    <xdr:clientData/>
  </xdr:oneCellAnchor>
  <xdr:oneCellAnchor>
    <xdr:from>
      <xdr:col>15</xdr:col>
      <xdr:colOff>190500</xdr:colOff>
      <xdr:row>16</xdr:row>
      <xdr:rowOff>171450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D20238C-84D2-DAB8-8129-D79C8CA2236B}"/>
            </a:ext>
          </a:extLst>
        </xdr:cNvPr>
        <xdr:cNvSpPr txBox="1"/>
      </xdr:nvSpPr>
      <xdr:spPr>
        <a:xfrm>
          <a:off x="9334500" y="3219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 kern="1200"/>
        </a:p>
      </xdr:txBody>
    </xdr:sp>
    <xdr:clientData/>
  </xdr:oneCellAnchor>
  <xdr:oneCellAnchor>
    <xdr:from>
      <xdr:col>17</xdr:col>
      <xdr:colOff>57151</xdr:colOff>
      <xdr:row>5</xdr:row>
      <xdr:rowOff>180975</xdr:rowOff>
    </xdr:from>
    <xdr:ext cx="857250" cy="436786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07573C7-B683-B63D-0ED1-6DCBE75255AE}"/>
            </a:ext>
          </a:extLst>
        </xdr:cNvPr>
        <xdr:cNvSpPr txBox="1"/>
      </xdr:nvSpPr>
      <xdr:spPr>
        <a:xfrm>
          <a:off x="10420351" y="1133475"/>
          <a:ext cx="857250" cy="436786"/>
        </a:xfrm>
        <a:prstGeom prst="rect">
          <a:avLst/>
        </a:prstGeom>
        <a:solidFill>
          <a:srgbClr val="9984BA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Satisfaction</a:t>
          </a:r>
          <a:r>
            <a:rPr lang="en-GB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>
            <a:solidFill>
              <a:schemeClr val="bg1"/>
            </a:solidFill>
            <a:effectLst/>
          </a:endParaRPr>
        </a:p>
        <a:p>
          <a:endParaRPr lang="en-GB" sz="1100" kern="1200"/>
        </a:p>
      </xdr:txBody>
    </xdr:sp>
    <xdr:clientData/>
  </xdr:oneCellAnchor>
  <xdr:oneCellAnchor>
    <xdr:from>
      <xdr:col>18</xdr:col>
      <xdr:colOff>304800</xdr:colOff>
      <xdr:row>5</xdr:row>
      <xdr:rowOff>180975</xdr:rowOff>
    </xdr:from>
    <xdr:ext cx="942975" cy="43678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21BC181-34DB-20EE-8194-859D631CC9D0}"/>
            </a:ext>
          </a:extLst>
        </xdr:cNvPr>
        <xdr:cNvSpPr txBox="1"/>
      </xdr:nvSpPr>
      <xdr:spPr>
        <a:xfrm>
          <a:off x="11277600" y="1133475"/>
          <a:ext cx="942975" cy="436786"/>
        </a:xfrm>
        <a:prstGeom prst="rect">
          <a:avLst/>
        </a:prstGeom>
        <a:solidFill>
          <a:srgbClr val="00666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Effectiveness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>
            <a:effectLst/>
          </a:endParaRPr>
        </a:p>
        <a:p>
          <a:endParaRPr lang="en-GB" sz="1100" kern="1200"/>
        </a:p>
      </xdr:txBody>
    </xdr:sp>
    <xdr:clientData/>
  </xdr:oneCellAnchor>
  <xdr:oneCellAnchor>
    <xdr:from>
      <xdr:col>17</xdr:col>
      <xdr:colOff>99728</xdr:colOff>
      <xdr:row>9</xdr:row>
      <xdr:rowOff>180976</xdr:rowOff>
    </xdr:from>
    <xdr:ext cx="743409" cy="485394"/>
    <xdr:sp macro="" textlink="' Data Training'!R4">
      <xdr:nvSpPr>
        <xdr:cNvPr id="24" name="TextBox 23">
          <a:extLst>
            <a:ext uri="{FF2B5EF4-FFF2-40B4-BE49-F238E27FC236}">
              <a16:creationId xmlns:a16="http://schemas.microsoft.com/office/drawing/2014/main" id="{BED1FCAE-F2E0-4E1F-71DD-E461A77A539E}"/>
            </a:ext>
          </a:extLst>
        </xdr:cNvPr>
        <xdr:cNvSpPr txBox="1"/>
      </xdr:nvSpPr>
      <xdr:spPr>
        <a:xfrm>
          <a:off x="10462928" y="1895476"/>
          <a:ext cx="743409" cy="485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fld id="{2F4D5743-D65A-4836-82C2-4D9B79337DC9}" type="TxLink">
            <a:rPr lang="en-US" sz="2800" b="1" i="0" u="none" strike="noStrike" kern="1200">
              <a:solidFill>
                <a:srgbClr val="7030A0"/>
              </a:solidFill>
              <a:latin typeface="Agency FB" panose="020B0503020202020204" pitchFamily="34" charset="0"/>
              <a:cs typeface="Calibri"/>
            </a:rPr>
            <a:pPr algn="ctr"/>
            <a:t>78%</a:t>
          </a:fld>
          <a:endParaRPr lang="en-GB" sz="2800" b="1" kern="1200">
            <a:solidFill>
              <a:srgbClr val="7030A0"/>
            </a:solidFill>
            <a:latin typeface="Agency FB" panose="020B0503020202020204" pitchFamily="34" charset="0"/>
          </a:endParaRPr>
        </a:p>
      </xdr:txBody>
    </xdr:sp>
    <xdr:clientData/>
  </xdr:oneCellAnchor>
  <xdr:twoCellAnchor>
    <xdr:from>
      <xdr:col>18</xdr:col>
      <xdr:colOff>390525</xdr:colOff>
      <xdr:row>9</xdr:row>
      <xdr:rowOff>147637</xdr:rowOff>
    </xdr:from>
    <xdr:to>
      <xdr:col>19</xdr:col>
      <xdr:colOff>581025</xdr:colOff>
      <xdr:row>12</xdr:row>
      <xdr:rowOff>9524</xdr:rowOff>
    </xdr:to>
    <xdr:sp macro="" textlink="' Data Training'!R5">
      <xdr:nvSpPr>
        <xdr:cNvPr id="27" name="TextBox 26">
          <a:extLst>
            <a:ext uri="{FF2B5EF4-FFF2-40B4-BE49-F238E27FC236}">
              <a16:creationId xmlns:a16="http://schemas.microsoft.com/office/drawing/2014/main" id="{116694C4-C31D-1652-101D-14930398EB66}"/>
            </a:ext>
          </a:extLst>
        </xdr:cNvPr>
        <xdr:cNvSpPr txBox="1"/>
      </xdr:nvSpPr>
      <xdr:spPr>
        <a:xfrm>
          <a:off x="11363325" y="1862137"/>
          <a:ext cx="800100" cy="4333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8CF866D-0605-46DA-8D87-F88FFAB5A704}" type="TxLink">
            <a:rPr lang="en-US" sz="2800" b="1" i="0" u="none" strike="noStrike" kern="1200">
              <a:solidFill>
                <a:srgbClr val="006666"/>
              </a:solidFill>
              <a:latin typeface="Agency FB" panose="020B0503020202020204" pitchFamily="34" charset="0"/>
              <a:cs typeface="Calibri"/>
            </a:rPr>
            <a:pPr algn="ctr"/>
            <a:t>60%</a:t>
          </a:fld>
          <a:endParaRPr lang="en-GB" sz="2800" b="1" kern="1200">
            <a:solidFill>
              <a:srgbClr val="006666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</xdr:col>
      <xdr:colOff>9525</xdr:colOff>
      <xdr:row>14</xdr:row>
      <xdr:rowOff>66674</xdr:rowOff>
    </xdr:from>
    <xdr:to>
      <xdr:col>7</xdr:col>
      <xdr:colOff>59925</xdr:colOff>
      <xdr:row>29</xdr:row>
      <xdr:rowOff>152400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90AD070D-91E5-4415-A137-EDD39778B4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" y="2733674"/>
              <a:ext cx="3708000" cy="2943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95250</xdr:colOff>
      <xdr:row>14</xdr:row>
      <xdr:rowOff>57150</xdr:rowOff>
    </xdr:from>
    <xdr:to>
      <xdr:col>9</xdr:col>
      <xdr:colOff>28050</xdr:colOff>
      <xdr:row>22</xdr:row>
      <xdr:rowOff>9150</xdr:rowOff>
    </xdr:to>
    <xdr:sp macro="" textlink="' Data Training'!R4">
      <xdr:nvSpPr>
        <xdr:cNvPr id="32" name="TextBox 31">
          <a:extLst>
            <a:ext uri="{FF2B5EF4-FFF2-40B4-BE49-F238E27FC236}">
              <a16:creationId xmlns:a16="http://schemas.microsoft.com/office/drawing/2014/main" id="{3E680B7F-52D6-44B4-A1E6-7EDD2D5569E4}"/>
            </a:ext>
          </a:extLst>
        </xdr:cNvPr>
        <xdr:cNvSpPr txBox="1"/>
      </xdr:nvSpPr>
      <xdr:spPr>
        <a:xfrm>
          <a:off x="4362450" y="2724150"/>
          <a:ext cx="1152000" cy="147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 kern="1200"/>
        </a:p>
      </xdr:txBody>
    </xdr:sp>
    <xdr:clientData/>
  </xdr:twoCellAnchor>
  <xdr:twoCellAnchor>
    <xdr:from>
      <xdr:col>7</xdr:col>
      <xdr:colOff>95250</xdr:colOff>
      <xdr:row>14</xdr:row>
      <xdr:rowOff>76200</xdr:rowOff>
    </xdr:from>
    <xdr:to>
      <xdr:col>9</xdr:col>
      <xdr:colOff>19050</xdr:colOff>
      <xdr:row>17</xdr:row>
      <xdr:rowOff>57149</xdr:rowOff>
    </xdr:to>
    <xdr:sp macro="" textlink="' Data Training'!R4">
      <xdr:nvSpPr>
        <xdr:cNvPr id="34" name="TextBox 33">
          <a:extLst>
            <a:ext uri="{FF2B5EF4-FFF2-40B4-BE49-F238E27FC236}">
              <a16:creationId xmlns:a16="http://schemas.microsoft.com/office/drawing/2014/main" id="{85D46C65-B729-4A7A-949E-B2308AA1F754}"/>
            </a:ext>
          </a:extLst>
        </xdr:cNvPr>
        <xdr:cNvSpPr txBox="1"/>
      </xdr:nvSpPr>
      <xdr:spPr>
        <a:xfrm>
          <a:off x="4362450" y="2743200"/>
          <a:ext cx="1143000" cy="552449"/>
        </a:xfrm>
        <a:prstGeom prst="rect">
          <a:avLst/>
        </a:prstGeom>
        <a:solidFill>
          <a:srgbClr val="00666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 u="none" strike="noStrike" kern="1200">
              <a:solidFill>
                <a:schemeClr val="bg1"/>
              </a:solidFill>
              <a:latin typeface="Calibri"/>
              <a:cs typeface="Calibri"/>
            </a:rPr>
            <a:t> </a:t>
          </a:r>
          <a:r>
            <a:rPr lang="en-GB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Certified Employees</a:t>
          </a:r>
          <a:r>
            <a:rPr lang="en-GB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 sz="1200">
            <a:solidFill>
              <a:schemeClr val="bg1"/>
            </a:solidFill>
            <a:effectLst/>
          </a:endParaRPr>
        </a:p>
        <a:p>
          <a:endParaRPr lang="en-GB" sz="12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85723</xdr:colOff>
      <xdr:row>21</xdr:row>
      <xdr:rowOff>152400</xdr:rowOff>
    </xdr:from>
    <xdr:to>
      <xdr:col>9</xdr:col>
      <xdr:colOff>18523</xdr:colOff>
      <xdr:row>29</xdr:row>
      <xdr:rowOff>152399</xdr:rowOff>
    </xdr:to>
    <xdr:sp macro="" textlink="' Data Training'!R4">
      <xdr:nvSpPr>
        <xdr:cNvPr id="35" name="TextBox 34">
          <a:extLst>
            <a:ext uri="{FF2B5EF4-FFF2-40B4-BE49-F238E27FC236}">
              <a16:creationId xmlns:a16="http://schemas.microsoft.com/office/drawing/2014/main" id="{253E0F89-D755-4B9F-9E34-C3E47A647833}"/>
            </a:ext>
          </a:extLst>
        </xdr:cNvPr>
        <xdr:cNvSpPr txBox="1"/>
      </xdr:nvSpPr>
      <xdr:spPr>
        <a:xfrm>
          <a:off x="4352923" y="4152900"/>
          <a:ext cx="1152000" cy="15239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 kern="1200"/>
        </a:p>
      </xdr:txBody>
    </xdr:sp>
    <xdr:clientData/>
  </xdr:twoCellAnchor>
  <xdr:twoCellAnchor>
    <xdr:from>
      <xdr:col>7</xdr:col>
      <xdr:colOff>94987</xdr:colOff>
      <xdr:row>21</xdr:row>
      <xdr:rowOff>171263</xdr:rowOff>
    </xdr:from>
    <xdr:to>
      <xdr:col>9</xdr:col>
      <xdr:colOff>18786</xdr:colOff>
      <xdr:row>24</xdr:row>
      <xdr:rowOff>180788</xdr:rowOff>
    </xdr:to>
    <xdr:sp macro="" textlink="' Data Training'!R4">
      <xdr:nvSpPr>
        <xdr:cNvPr id="36" name="TextBox 35">
          <a:extLst>
            <a:ext uri="{FF2B5EF4-FFF2-40B4-BE49-F238E27FC236}">
              <a16:creationId xmlns:a16="http://schemas.microsoft.com/office/drawing/2014/main" id="{5F2C1847-A21E-4C7F-B1D9-5A1BCD13C2FD}"/>
            </a:ext>
          </a:extLst>
        </xdr:cNvPr>
        <xdr:cNvSpPr txBox="1"/>
      </xdr:nvSpPr>
      <xdr:spPr>
        <a:xfrm>
          <a:off x="4362187" y="4171763"/>
          <a:ext cx="1142999" cy="581025"/>
        </a:xfrm>
        <a:prstGeom prst="rect">
          <a:avLst/>
        </a:prstGeom>
        <a:solidFill>
          <a:srgbClr val="B9979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Employees Hold</a:t>
          </a:r>
          <a:r>
            <a:rPr lang="en-GB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(Degree) </a:t>
          </a:r>
          <a:endParaRPr lang="en-GB">
            <a:solidFill>
              <a:schemeClr val="bg1"/>
            </a:solidFill>
            <a:effectLst/>
          </a:endParaRPr>
        </a:p>
        <a:p>
          <a:endParaRPr lang="en-GB" sz="11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304800</xdr:colOff>
      <xdr:row>18</xdr:row>
      <xdr:rowOff>38100</xdr:rowOff>
    </xdr:from>
    <xdr:to>
      <xdr:col>8</xdr:col>
      <xdr:colOff>323850</xdr:colOff>
      <xdr:row>20</xdr:row>
      <xdr:rowOff>152400</xdr:rowOff>
    </xdr:to>
    <xdr:sp macro="" textlink="' Data Training'!R16">
      <xdr:nvSpPr>
        <xdr:cNvPr id="39" name="TextBox 38">
          <a:extLst>
            <a:ext uri="{FF2B5EF4-FFF2-40B4-BE49-F238E27FC236}">
              <a16:creationId xmlns:a16="http://schemas.microsoft.com/office/drawing/2014/main" id="{2C6D4330-8A52-4FDB-92B0-8EE7B01270F7}"/>
            </a:ext>
          </a:extLst>
        </xdr:cNvPr>
        <xdr:cNvSpPr txBox="1"/>
      </xdr:nvSpPr>
      <xdr:spPr>
        <a:xfrm>
          <a:off x="4572000" y="3467100"/>
          <a:ext cx="6286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DD3EF3D-C738-4DEA-B995-289F4031709E}" type="TxLink">
            <a:rPr lang="en-US" sz="3200" b="1" i="0" u="none" strike="noStrike" kern="1200">
              <a:solidFill>
                <a:srgbClr val="006666"/>
              </a:solidFill>
              <a:latin typeface="Calibri"/>
              <a:cs typeface="Calibri"/>
            </a:rPr>
            <a:pPr/>
            <a:t>33</a:t>
          </a:fld>
          <a:endParaRPr lang="en-GB" sz="3200" b="1" i="0" u="none" strike="noStrike" kern="1200">
            <a:solidFill>
              <a:srgbClr val="006666"/>
            </a:solidFill>
            <a:latin typeface="Calibri"/>
            <a:cs typeface="Calibri"/>
          </a:endParaRPr>
        </a:p>
      </xdr:txBody>
    </xdr:sp>
    <xdr:clientData/>
  </xdr:twoCellAnchor>
  <xdr:oneCellAnchor>
    <xdr:from>
      <xdr:col>7</xdr:col>
      <xdr:colOff>304800</xdr:colOff>
      <xdr:row>26</xdr:row>
      <xdr:rowOff>0</xdr:rowOff>
    </xdr:from>
    <xdr:ext cx="808683" cy="593304"/>
    <xdr:sp macro="" textlink="' Data Training'!R17">
      <xdr:nvSpPr>
        <xdr:cNvPr id="40" name="TextBox 39">
          <a:extLst>
            <a:ext uri="{FF2B5EF4-FFF2-40B4-BE49-F238E27FC236}">
              <a16:creationId xmlns:a16="http://schemas.microsoft.com/office/drawing/2014/main" id="{59644F6D-7148-7538-AAA9-18BF8DD8825B}"/>
            </a:ext>
          </a:extLst>
        </xdr:cNvPr>
        <xdr:cNvSpPr txBox="1"/>
      </xdr:nvSpPr>
      <xdr:spPr>
        <a:xfrm>
          <a:off x="4572000" y="4953000"/>
          <a:ext cx="80868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41F2E7D-7657-43E1-B1B7-BCB0B6E4B6E9}" type="TxLink">
            <a:rPr lang="en-US" sz="3200" b="1" i="0" u="none" strike="noStrike" kern="1200">
              <a:solidFill>
                <a:srgbClr val="B99791"/>
              </a:solidFill>
              <a:latin typeface="Calibri"/>
              <a:cs typeface="Calibri"/>
            </a:rPr>
            <a:pPr/>
            <a:t>400</a:t>
          </a:fld>
          <a:endParaRPr lang="en-GB" sz="3200" b="1" kern="1200">
            <a:solidFill>
              <a:srgbClr val="B99791"/>
            </a:solidFill>
          </a:endParaRPr>
        </a:p>
      </xdr:txBody>
    </xdr:sp>
    <xdr:clientData/>
  </xdr:oneCellAnchor>
  <xdr:twoCellAnchor>
    <xdr:from>
      <xdr:col>9</xdr:col>
      <xdr:colOff>38100</xdr:colOff>
      <xdr:row>14</xdr:row>
      <xdr:rowOff>47624</xdr:rowOff>
    </xdr:from>
    <xdr:to>
      <xdr:col>15</xdr:col>
      <xdr:colOff>390525</xdr:colOff>
      <xdr:row>21</xdr:row>
      <xdr:rowOff>161925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5876E7C-4F15-4D4B-A2F8-5E9CC40EF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38099</xdr:colOff>
      <xdr:row>21</xdr:row>
      <xdr:rowOff>180974</xdr:rowOff>
    </xdr:from>
    <xdr:to>
      <xdr:col>15</xdr:col>
      <xdr:colOff>390524</xdr:colOff>
      <xdr:row>29</xdr:row>
      <xdr:rowOff>152400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2EB798B-DBF4-4EE5-ADE6-149733381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409575</xdr:colOff>
      <xdr:row>14</xdr:row>
      <xdr:rowOff>47625</xdr:rowOff>
    </xdr:from>
    <xdr:to>
      <xdr:col>17</xdr:col>
      <xdr:colOff>333375</xdr:colOff>
      <xdr:row>17</xdr:row>
      <xdr:rowOff>28574</xdr:rowOff>
    </xdr:to>
    <xdr:sp macro="" textlink="' Data Training'!R4">
      <xdr:nvSpPr>
        <xdr:cNvPr id="43" name="TextBox 42">
          <a:extLst>
            <a:ext uri="{FF2B5EF4-FFF2-40B4-BE49-F238E27FC236}">
              <a16:creationId xmlns:a16="http://schemas.microsoft.com/office/drawing/2014/main" id="{49944146-E9F4-4167-A59F-F46D29D2CE89}"/>
            </a:ext>
          </a:extLst>
        </xdr:cNvPr>
        <xdr:cNvSpPr txBox="1"/>
      </xdr:nvSpPr>
      <xdr:spPr>
        <a:xfrm>
          <a:off x="9553575" y="2714625"/>
          <a:ext cx="1143000" cy="552449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lang="en-GB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Employees in Development Plan</a:t>
          </a:r>
          <a:endParaRPr lang="en-GB" sz="1200">
            <a:solidFill>
              <a:schemeClr val="bg1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 sz="1200">
            <a:solidFill>
              <a:schemeClr val="bg1"/>
            </a:solidFill>
            <a:effectLst/>
          </a:endParaRPr>
        </a:p>
        <a:p>
          <a:endParaRPr lang="en-GB" sz="12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419100</xdr:colOff>
      <xdr:row>14</xdr:row>
      <xdr:rowOff>57150</xdr:rowOff>
    </xdr:from>
    <xdr:to>
      <xdr:col>17</xdr:col>
      <xdr:colOff>351900</xdr:colOff>
      <xdr:row>21</xdr:row>
      <xdr:rowOff>161925</xdr:rowOff>
    </xdr:to>
    <xdr:sp macro="" textlink="' Data Training'!R4">
      <xdr:nvSpPr>
        <xdr:cNvPr id="44" name="TextBox 43">
          <a:extLst>
            <a:ext uri="{FF2B5EF4-FFF2-40B4-BE49-F238E27FC236}">
              <a16:creationId xmlns:a16="http://schemas.microsoft.com/office/drawing/2014/main" id="{B608E2A9-60A9-4948-A6C7-8E3D47606339}"/>
            </a:ext>
          </a:extLst>
        </xdr:cNvPr>
        <xdr:cNvSpPr txBox="1"/>
      </xdr:nvSpPr>
      <xdr:spPr>
        <a:xfrm>
          <a:off x="9563100" y="2724150"/>
          <a:ext cx="1152000" cy="14382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 kern="1200"/>
        </a:p>
      </xdr:txBody>
    </xdr:sp>
    <xdr:clientData/>
  </xdr:twoCellAnchor>
  <xdr:oneCellAnchor>
    <xdr:from>
      <xdr:col>16</xdr:col>
      <xdr:colOff>142875</xdr:colOff>
      <xdr:row>17</xdr:row>
      <xdr:rowOff>180975</xdr:rowOff>
    </xdr:from>
    <xdr:ext cx="600677" cy="593304"/>
    <xdr:sp macro="" textlink="' Data Training'!R18">
      <xdr:nvSpPr>
        <xdr:cNvPr id="45" name="TextBox 44">
          <a:extLst>
            <a:ext uri="{FF2B5EF4-FFF2-40B4-BE49-F238E27FC236}">
              <a16:creationId xmlns:a16="http://schemas.microsoft.com/office/drawing/2014/main" id="{D56C2F22-173E-4995-B8CA-586E31A908E5}"/>
            </a:ext>
          </a:extLst>
        </xdr:cNvPr>
        <xdr:cNvSpPr txBox="1"/>
      </xdr:nvSpPr>
      <xdr:spPr>
        <a:xfrm>
          <a:off x="9896475" y="341947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2E0C6DA0-7828-46D4-B686-7E8B6EDA3128}" type="TxLink">
            <a:rPr lang="en-US" sz="3200" b="1" i="0" u="none" strike="noStrike" kern="1200">
              <a:solidFill>
                <a:srgbClr val="9984BA"/>
              </a:solidFill>
              <a:latin typeface="Calibri"/>
              <a:cs typeface="Calibri"/>
            </a:rPr>
            <a:pPr/>
            <a:t>49</a:t>
          </a:fld>
          <a:endParaRPr lang="en-US" sz="3200" b="1" i="0" u="none" strike="noStrike" kern="1200">
            <a:solidFill>
              <a:srgbClr val="9984BA"/>
            </a:solidFill>
            <a:latin typeface="Calibri"/>
            <a:cs typeface="Calibri"/>
          </a:endParaRPr>
        </a:p>
      </xdr:txBody>
    </xdr:sp>
    <xdr:clientData/>
  </xdr:oneCellAnchor>
  <xdr:twoCellAnchor>
    <xdr:from>
      <xdr:col>15</xdr:col>
      <xdr:colOff>419101</xdr:colOff>
      <xdr:row>21</xdr:row>
      <xdr:rowOff>171450</xdr:rowOff>
    </xdr:from>
    <xdr:to>
      <xdr:col>17</xdr:col>
      <xdr:colOff>371475</xdr:colOff>
      <xdr:row>29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37BA2A9-CC07-4E32-AA82-2CFA8ADD3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16</xdr:col>
      <xdr:colOff>123825</xdr:colOff>
      <xdr:row>25</xdr:row>
      <xdr:rowOff>95250</xdr:rowOff>
    </xdr:from>
    <xdr:ext cx="537391" cy="365678"/>
    <xdr:sp macro="" textlink="' Data Training'!R15">
      <xdr:nvSpPr>
        <xdr:cNvPr id="47" name="TextBox 46">
          <a:extLst>
            <a:ext uri="{FF2B5EF4-FFF2-40B4-BE49-F238E27FC236}">
              <a16:creationId xmlns:a16="http://schemas.microsoft.com/office/drawing/2014/main" id="{41D65E78-2870-C7CC-9B58-0AA71AF12962}"/>
            </a:ext>
          </a:extLst>
        </xdr:cNvPr>
        <xdr:cNvSpPr txBox="1"/>
      </xdr:nvSpPr>
      <xdr:spPr>
        <a:xfrm>
          <a:off x="9877425" y="4857750"/>
          <a:ext cx="537391" cy="3656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7F468AA0-2CEA-4913-A75E-185D4D3AF846}" type="TxLink">
            <a:rPr lang="en-US" sz="1800" b="0" i="0" u="none" strike="noStrike" kern="1200">
              <a:solidFill>
                <a:schemeClr val="accent1"/>
              </a:solidFill>
              <a:latin typeface="Agency FB" panose="020B0503020202020204" pitchFamily="34" charset="0"/>
              <a:cs typeface="Calibri"/>
            </a:rPr>
            <a:pPr/>
            <a:t>90%</a:t>
          </a:fld>
          <a:endParaRPr lang="en-GB" sz="1800" kern="1200">
            <a:solidFill>
              <a:schemeClr val="accent1"/>
            </a:solidFill>
            <a:latin typeface="Agency FB" panose="020B0503020202020204" pitchFamily="34" charset="0"/>
          </a:endParaRPr>
        </a:p>
      </xdr:txBody>
    </xdr:sp>
    <xdr:clientData/>
  </xdr:oneCellAnchor>
  <xdr:twoCellAnchor>
    <xdr:from>
      <xdr:col>17</xdr:col>
      <xdr:colOff>371475</xdr:colOff>
      <xdr:row>14</xdr:row>
      <xdr:rowOff>28574</xdr:rowOff>
    </xdr:from>
    <xdr:to>
      <xdr:col>19</xdr:col>
      <xdr:colOff>581024</xdr:colOff>
      <xdr:row>29</xdr:row>
      <xdr:rowOff>171450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E77F4FC7-2282-42C9-918C-1BEAE84F9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409575</xdr:colOff>
      <xdr:row>3</xdr:row>
      <xdr:rowOff>57149</xdr:rowOff>
    </xdr:from>
    <xdr:to>
      <xdr:col>18</xdr:col>
      <xdr:colOff>90375</xdr:colOff>
      <xdr:row>5</xdr:row>
      <xdr:rowOff>72149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30832B55-D001-F5B5-BF68-2E84CA133786}"/>
            </a:ext>
          </a:extLst>
        </xdr:cNvPr>
        <xdr:cNvSpPr/>
      </xdr:nvSpPr>
      <xdr:spPr>
        <a:xfrm>
          <a:off x="10163175" y="628649"/>
          <a:ext cx="900000" cy="396000"/>
        </a:xfrm>
        <a:prstGeom prst="rect">
          <a:avLst/>
        </a:prstGeom>
        <a:solidFill>
          <a:schemeClr val="accent4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kern="1200">
              <a:latin typeface="Agency FB" panose="020B0503020202020204" pitchFamily="34" charset="0"/>
            </a:rPr>
            <a:t>Training</a:t>
          </a:r>
        </a:p>
      </xdr:txBody>
    </xdr:sp>
    <xdr:clientData/>
  </xdr:twoCellAnchor>
  <xdr:twoCellAnchor>
    <xdr:from>
      <xdr:col>13</xdr:col>
      <xdr:colOff>495300</xdr:colOff>
      <xdr:row>3</xdr:row>
      <xdr:rowOff>47623</xdr:rowOff>
    </xdr:from>
    <xdr:to>
      <xdr:col>15</xdr:col>
      <xdr:colOff>176100</xdr:colOff>
      <xdr:row>5</xdr:row>
      <xdr:rowOff>62623</xdr:rowOff>
    </xdr:to>
    <xdr:sp macro="" textlink="">
      <xdr:nvSpPr>
        <xdr:cNvPr id="6" name="Rectangle 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8407DCE-062C-5E42-9587-838906B8733D}"/>
            </a:ext>
          </a:extLst>
        </xdr:cNvPr>
        <xdr:cNvSpPr/>
      </xdr:nvSpPr>
      <xdr:spPr>
        <a:xfrm>
          <a:off x="8420100" y="619123"/>
          <a:ext cx="900000" cy="3960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kern="1200">
              <a:latin typeface="Agency FB" panose="020B0503020202020204" pitchFamily="34" charset="0"/>
            </a:rPr>
            <a:t>HR</a:t>
          </a:r>
        </a:p>
      </xdr:txBody>
    </xdr:sp>
    <xdr:clientData/>
  </xdr:twoCellAnchor>
  <xdr:twoCellAnchor>
    <xdr:from>
      <xdr:col>15</xdr:col>
      <xdr:colOff>176417</xdr:colOff>
      <xdr:row>3</xdr:row>
      <xdr:rowOff>47623</xdr:rowOff>
    </xdr:from>
    <xdr:to>
      <xdr:col>16</xdr:col>
      <xdr:colOff>466817</xdr:colOff>
      <xdr:row>5</xdr:row>
      <xdr:rowOff>62623</xdr:rowOff>
    </xdr:to>
    <xdr:sp macro="" textlink="">
      <xdr:nvSpPr>
        <xdr:cNvPr id="7" name="Rectangle 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E35030E-7D18-DBDD-7D19-3601EBB7F6AC}"/>
            </a:ext>
          </a:extLst>
        </xdr:cNvPr>
        <xdr:cNvSpPr/>
      </xdr:nvSpPr>
      <xdr:spPr>
        <a:xfrm>
          <a:off x="9320417" y="619123"/>
          <a:ext cx="900000" cy="3960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kern="1200">
              <a:latin typeface="Agency FB" panose="020B0503020202020204" pitchFamily="34" charset="0"/>
            </a:rPr>
            <a:t>Telent </a:t>
          </a:r>
          <a:r>
            <a:rPr lang="en-GB" sz="1100" b="0" kern="1200">
              <a:latin typeface="Agency FB" panose="020B0503020202020204" pitchFamily="34" charset="0"/>
            </a:rPr>
            <a:t>Acquisition</a:t>
          </a:r>
        </a:p>
      </xdr:txBody>
    </xdr:sp>
    <xdr:clientData/>
  </xdr:twoCellAnchor>
  <xdr:twoCellAnchor>
    <xdr:from>
      <xdr:col>18</xdr:col>
      <xdr:colOff>148250</xdr:colOff>
      <xdr:row>3</xdr:row>
      <xdr:rowOff>47623</xdr:rowOff>
    </xdr:from>
    <xdr:to>
      <xdr:col>19</xdr:col>
      <xdr:colOff>438650</xdr:colOff>
      <xdr:row>5</xdr:row>
      <xdr:rowOff>62623</xdr:rowOff>
    </xdr:to>
    <xdr:sp macro="" textlink="">
      <xdr:nvSpPr>
        <xdr:cNvPr id="18" name="Rectangle 1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B918419-60FC-4141-80D9-D5A878D56A4F}"/>
            </a:ext>
          </a:extLst>
        </xdr:cNvPr>
        <xdr:cNvSpPr/>
      </xdr:nvSpPr>
      <xdr:spPr>
        <a:xfrm>
          <a:off x="11121050" y="619123"/>
          <a:ext cx="900000" cy="3960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kern="1200">
              <a:latin typeface="Agency FB" panose="020B0503020202020204" pitchFamily="34" charset="0"/>
            </a:rPr>
            <a:t>Employee</a:t>
          </a:r>
          <a:r>
            <a:rPr lang="en-GB" sz="1100" kern="1200" baseline="0">
              <a:latin typeface="Agency FB" panose="020B0503020202020204" pitchFamily="34" charset="0"/>
            </a:rPr>
            <a:t> Relation</a:t>
          </a:r>
          <a:endParaRPr lang="en-GB" sz="1100" kern="1200">
            <a:latin typeface="Agency FB" panose="020B0503020202020204" pitchFamily="34" charset="0"/>
          </a:endParaRPr>
        </a:p>
      </xdr:txBody>
    </xdr:sp>
    <xdr:clientData/>
  </xdr:twoCellAnchor>
  <xdr:twoCellAnchor>
    <xdr:from>
      <xdr:col>16</xdr:col>
      <xdr:colOff>467134</xdr:colOff>
      <xdr:row>3</xdr:row>
      <xdr:rowOff>47623</xdr:rowOff>
    </xdr:from>
    <xdr:to>
      <xdr:col>18</xdr:col>
      <xdr:colOff>147934</xdr:colOff>
      <xdr:row>5</xdr:row>
      <xdr:rowOff>62623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1B579FE7-3E6A-CDB6-4A7C-B17577A19A84}"/>
            </a:ext>
          </a:extLst>
        </xdr:cNvPr>
        <xdr:cNvSpPr/>
      </xdr:nvSpPr>
      <xdr:spPr>
        <a:xfrm>
          <a:off x="10220734" y="619123"/>
          <a:ext cx="900000" cy="396000"/>
        </a:xfrm>
        <a:prstGeom prst="rect">
          <a:avLst/>
        </a:prstGeom>
        <a:solidFill>
          <a:schemeClr val="accent4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kern="1200">
              <a:latin typeface="Agency FB" panose="020B0503020202020204" pitchFamily="34" charset="0"/>
            </a:rPr>
            <a:t>Training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</cdr:x>
      <cdr:y>0.2795</cdr:y>
    </cdr:from>
    <cdr:to>
      <cdr:x>0.83806</cdr:x>
      <cdr:y>0.4743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2ADE4F75-4632-823A-A4A2-1D36773F566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1450" y="428625"/>
          <a:ext cx="786452" cy="2987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</cdr:x>
      <cdr:y>0.40373</cdr:y>
    </cdr:from>
    <cdr:to>
      <cdr:x>1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7EEA336-3303-38F3-BD8E-D4D301FA6529}"/>
            </a:ext>
          </a:extLst>
        </cdr:cNvPr>
        <cdr:cNvSpPr txBox="1"/>
      </cdr:nvSpPr>
      <cdr:spPr>
        <a:xfrm xmlns:a="http://schemas.openxmlformats.org/drawingml/2006/main">
          <a:off x="400048" y="8286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 kern="12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0.88754</cdr:x>
      <cdr:y>0.11988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A1F37ED0-8A93-E45E-DE39-EB03376DFC3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268078" cy="359695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lal\Downloads\HR%20Report%202020%20v2.xlsx" TargetMode="External"/><Relationship Id="rId1" Type="http://schemas.openxmlformats.org/officeDocument/2006/relationships/externalLinkPath" Target="file:///C:\Users\Talal\Downloads\HR%20Report%202020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HR"/>
      <sheetName val="Data Talent Acquisition"/>
      <sheetName val="Data_Training"/>
      <sheetName val="Data_Employee Relation"/>
      <sheetName val="Employee Relation"/>
      <sheetName val="Data_OD"/>
      <sheetName val="HR"/>
      <sheetName val="Talent Acqusition"/>
      <sheetName val="Data_initiatives"/>
      <sheetName val="initiatives"/>
      <sheetName val="Training"/>
      <sheetName val="HR Report 2020 v2"/>
    </sheetNames>
    <sheetDataSet>
      <sheetData sheetId="0">
        <row r="6">
          <cell r="B6" t="str">
            <v>Finance</v>
          </cell>
        </row>
        <row r="7">
          <cell r="B7" t="str">
            <v>Warehouse</v>
          </cell>
        </row>
        <row r="8">
          <cell r="B8" t="str">
            <v>Logistics</v>
          </cell>
        </row>
        <row r="9">
          <cell r="B9" t="str">
            <v>Sales</v>
          </cell>
        </row>
        <row r="10">
          <cell r="B10" t="str">
            <v>HR</v>
          </cell>
        </row>
        <row r="11">
          <cell r="B11" t="str">
            <v>Plants</v>
          </cell>
        </row>
      </sheetData>
      <sheetData sheetId="1"/>
      <sheetData sheetId="2"/>
      <sheetData sheetId="3">
        <row r="3">
          <cell r="G3" t="str">
            <v>Employees in Leave</v>
          </cell>
          <cell r="H3" t="str">
            <v>Incentive Cost (M)</v>
          </cell>
        </row>
        <row r="4">
          <cell r="B4" t="str">
            <v>Jan</v>
          </cell>
          <cell r="G4">
            <v>57</v>
          </cell>
          <cell r="H4">
            <v>0.83698399999999995</v>
          </cell>
        </row>
        <row r="5">
          <cell r="B5" t="str">
            <v>Feb</v>
          </cell>
          <cell r="G5">
            <v>28</v>
          </cell>
          <cell r="H5">
            <v>0.69390700000000005</v>
          </cell>
        </row>
        <row r="6">
          <cell r="B6" t="str">
            <v>Mar</v>
          </cell>
          <cell r="G6">
            <v>87</v>
          </cell>
          <cell r="H6">
            <v>1.5869530000000001</v>
          </cell>
        </row>
        <row r="7">
          <cell r="B7" t="str">
            <v>Apr</v>
          </cell>
          <cell r="G7">
            <v>18</v>
          </cell>
          <cell r="H7">
            <v>1.5488850000000001</v>
          </cell>
        </row>
        <row r="8">
          <cell r="B8" t="str">
            <v>May</v>
          </cell>
          <cell r="G8">
            <v>15</v>
          </cell>
          <cell r="H8">
            <v>0.82691800000000004</v>
          </cell>
        </row>
        <row r="9">
          <cell r="B9" t="str">
            <v>Jun</v>
          </cell>
          <cell r="G9">
            <v>38</v>
          </cell>
          <cell r="H9">
            <v>0.51334500000000005</v>
          </cell>
        </row>
        <row r="10">
          <cell r="B10" t="str">
            <v>Jul</v>
          </cell>
          <cell r="G10">
            <v>57</v>
          </cell>
          <cell r="H10">
            <v>1.5639050000000001</v>
          </cell>
        </row>
        <row r="11">
          <cell r="B11" t="str">
            <v>Aug</v>
          </cell>
          <cell r="G11">
            <v>29</v>
          </cell>
          <cell r="H11">
            <v>1.9444859999999999</v>
          </cell>
        </row>
        <row r="12">
          <cell r="B12" t="str">
            <v>Sep</v>
          </cell>
          <cell r="G12">
            <v>57</v>
          </cell>
          <cell r="H12">
            <v>0.72944799999999999</v>
          </cell>
        </row>
        <row r="13">
          <cell r="B13" t="str">
            <v>Oct</v>
          </cell>
          <cell r="G13">
            <v>16</v>
          </cell>
          <cell r="H13">
            <v>0.78356800000000004</v>
          </cell>
        </row>
        <row r="14">
          <cell r="B14" t="str">
            <v>Nov</v>
          </cell>
          <cell r="G14">
            <v>40</v>
          </cell>
          <cell r="H14">
            <v>0.50733799999999996</v>
          </cell>
        </row>
        <row r="15">
          <cell r="B15" t="str">
            <v>Dec</v>
          </cell>
          <cell r="G15">
            <v>61</v>
          </cell>
          <cell r="H15">
            <v>1.156682</v>
          </cell>
        </row>
      </sheetData>
      <sheetData sheetId="4"/>
      <sheetData sheetId="5"/>
      <sheetData sheetId="6">
        <row r="4">
          <cell r="AQ4" t="str">
            <v>Below Target</v>
          </cell>
          <cell r="AR4" t="str">
            <v>Meet Target</v>
          </cell>
        </row>
        <row r="5">
          <cell r="AQ5">
            <v>0.29032258064516131</v>
          </cell>
          <cell r="AR5" t="e">
            <v>#N/A</v>
          </cell>
        </row>
        <row r="6">
          <cell r="AQ6" t="e">
            <v>#N/A</v>
          </cell>
          <cell r="AR6">
            <v>0.33613445378151263</v>
          </cell>
        </row>
        <row r="7">
          <cell r="AQ7">
            <v>0.13357400722021662</v>
          </cell>
          <cell r="AR7" t="e">
            <v>#N/A</v>
          </cell>
        </row>
        <row r="8">
          <cell r="AQ8">
            <v>0.29411764705882354</v>
          </cell>
          <cell r="AR8" t="e">
            <v>#N/A</v>
          </cell>
        </row>
        <row r="9">
          <cell r="AQ9" t="e">
            <v>#N/A</v>
          </cell>
          <cell r="AR9">
            <v>0.56204379562043794</v>
          </cell>
        </row>
        <row r="10">
          <cell r="AQ10" t="e">
            <v>#N/A</v>
          </cell>
          <cell r="AR10">
            <v>0.30303030303030304</v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3E6E3DF-4B71-4DB2-9151-217B1F099148}" name="Table23" displayName="Table23" ref="C4:E11" totalsRowCount="1">
  <autoFilter ref="C4:E10" xr:uid="{7B89CFF8-5BD2-4B20-B068-5ECE98092E43}"/>
  <tableColumns count="3">
    <tableColumn id="1" xr3:uid="{46C0EE49-D73C-4C86-AE1E-55B9603981FB}" name="Department"/>
    <tableColumn id="2" xr3:uid="{7C609254-369D-4058-A064-BF058B5DC573}" name="Update %" totalsRowFunction="average" dataDxfId="35" totalsRowDxfId="34" dataCellStyle="Percent" totalsRowCellStyle="Percent"/>
    <tableColumn id="3" xr3:uid="{0C97834B-400D-4AB7-8EE7-65F129F5CDE2}" name="Column1" dataDxfId="33">
      <calculatedColumnFormula>1-Table23[[#This Row],[Update %]]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A4AFC66-F21B-483A-A44E-B1C0F3C72BE9}" name="Table8" displayName="Table8" ref="I6:K13" totalsRowCount="1">
  <autoFilter ref="I6:K12" xr:uid="{5A4AFC66-F21B-483A-A44E-B1C0F3C72BE9}"/>
  <sortState xmlns:xlrd2="http://schemas.microsoft.com/office/spreadsheetml/2017/richdata2" ref="I7:K12">
    <sortCondition descending="1" ref="J13:J19"/>
  </sortState>
  <tableColumns count="3">
    <tableColumn id="1" xr3:uid="{18013E4B-1782-4A30-B64A-CB48CE61C54A}" name="Department" dataDxfId="20" totalsRowDxfId="19"/>
    <tableColumn id="2" xr3:uid="{0B327CB9-BA71-419B-B6D1-8910591826F7}" name="Hired" totalsRowFunction="custom">
      <totalsRowFormula>SUBTOTAL(109,J7:J12)</totalsRowFormula>
    </tableColumn>
    <tableColumn id="3" xr3:uid="{0D25346A-5961-4133-9B96-D1FAFABBA6AE}" name="Leavers" totalsRowFunction="custom">
      <totalsRowFormula>SUBTOTAL(109,K7:K12)</totalsRow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2C51337-9552-4552-8163-79B6D76221E8}" name="Table9" displayName="Table9" ref="Q7:R16" totalsRowCount="1">
  <autoFilter ref="Q7:R15" xr:uid="{92C51337-9552-4552-8163-79B6D76221E8}"/>
  <tableColumns count="2">
    <tableColumn id="1" xr3:uid="{F8067CC8-74A6-4427-8B29-924D30F1E6F4}" name="Level"/>
    <tableColumn id="2" xr3:uid="{BC448395-4408-4AC5-AA6F-F8EF3C205F43}" name="Hired" totalsRowFunction="sum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C927834-BAE2-4DF6-94FF-7787EC8765E2}" name="Table711" displayName="Table711" ref="I17:J22" totalsRowShown="0">
  <autoFilter ref="I17:J22" xr:uid="{FC927834-BAE2-4DF6-94FF-7787EC8765E2}"/>
  <sortState xmlns:xlrd2="http://schemas.microsoft.com/office/spreadsheetml/2017/richdata2" ref="I18:J22">
    <sortCondition ref="J3:J8"/>
  </sortState>
  <tableColumns count="2">
    <tableColumn id="1" xr3:uid="{B36A4A4D-4A47-442C-87EF-3D2B6FE75AD2}" name="Type"/>
    <tableColumn id="2" xr3:uid="{5066AF91-6F46-492A-92A9-CD353E7A4290}" name="Count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8E2C802-76B5-41B5-B488-FF11EE6694B3}" name="Table10" displayName="Table10" ref="D19:E23" totalsRowShown="0">
  <autoFilter ref="D19:E23" xr:uid="{B8E2C802-76B5-41B5-B488-FF11EE6694B3}"/>
  <tableColumns count="2">
    <tableColumn id="1" xr3:uid="{340BAD7C-2CAD-4EAC-8760-B17C299C895E}" name="Vacancies Statues"/>
    <tableColumn id="2" xr3:uid="{CF533E90-D44D-4575-9416-7B415A7BCA45}" name="Count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8623329-02AB-40DA-AA3B-726596FDC585}" name="Table11" displayName="Table11" ref="N19:O26" totalsRowShown="0">
  <autoFilter ref="N19:O26" xr:uid="{78623329-02AB-40DA-AA3B-726596FDC585}"/>
  <sortState xmlns:xlrd2="http://schemas.microsoft.com/office/spreadsheetml/2017/richdata2" ref="N20:O26">
    <sortCondition descending="1" ref="O29:O36"/>
  </sortState>
  <tableColumns count="2">
    <tableColumn id="1" xr3:uid="{FD5D93D7-9B8B-488E-9293-99B31A0EE5DE}" name="Recruitment Resources"/>
    <tableColumn id="2" xr3:uid="{247F9D19-E862-4C6D-A54F-42DC96DCE465}" name="Count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E8091DE-6089-49F3-9631-83D56405FC01}" name="Table13" displayName="Table13" ref="D4:E16" totalsRowShown="0">
  <autoFilter ref="D4:E16" xr:uid="{4E8091DE-6089-49F3-9631-83D56405FC01}"/>
  <tableColumns count="2">
    <tableColumn id="1" xr3:uid="{0161F851-C7F2-4986-9BE2-C44B6C71711B}" name="Month"/>
    <tableColumn id="2" xr3:uid="{53099008-2559-47BC-95AC-5C349DFB117B}" name="Count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59DC536-2BBD-4472-87F0-CABF3081B603}" name="Table15" displayName="Table15" ref="I4:J10" totalsRowShown="0" headerRowDxfId="18" headerRowBorderDxfId="17" tableBorderDxfId="16">
  <autoFilter ref="I4:J10" xr:uid="{859DC536-2BBD-4472-87F0-CABF3081B603}"/>
  <sortState xmlns:xlrd2="http://schemas.microsoft.com/office/spreadsheetml/2017/richdata2" ref="I5:J10">
    <sortCondition ref="J4:J10"/>
  </sortState>
  <tableColumns count="2">
    <tableColumn id="1" xr3:uid="{6D37F91F-CEBC-4118-9A00-DF6D0A8F2B32}" name="Department"/>
    <tableColumn id="2" xr3:uid="{25628AF6-E692-4CF9-9007-F364F149642E}" name="Trained"/>
  </tableColumns>
  <tableStyleInfo name="TableStyleMedium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263AAE-61E6-4D10-9E34-5583329A8920}" name="Table16" displayName="Table16" ref="M4:N10" totalsRowShown="0" headerRowDxfId="15" headerRowBorderDxfId="14" tableBorderDxfId="13">
  <autoFilter ref="M4:N10" xr:uid="{3F263AAE-61E6-4D10-9E34-5583329A8920}"/>
  <tableColumns count="2">
    <tableColumn id="1" xr3:uid="{90AAD043-B414-4724-934F-BDBDDF7CAF82}" name="Training Type"/>
    <tableColumn id="2" xr3:uid="{7EFF982F-CD2A-4C1C-9ED6-C66027E9F50F}" name="Count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392A97-C5EC-48C4-897F-8B5AB13A73DE}" name="Table17" displayName="Table17" ref="Q7:R12" totalsRowShown="0">
  <autoFilter ref="Q7:R12" xr:uid="{3E392A97-C5EC-48C4-897F-8B5AB13A73DE}"/>
  <tableColumns count="2">
    <tableColumn id="1" xr3:uid="{63B8088C-F097-4591-AF6E-561E458FA2D7}" name="Performance"/>
    <tableColumn id="2" xr3:uid="{2073DA34-0240-4911-BFF5-117CD9350AED}" name="Result" dataDxfId="12" dataCellStyle="Percent"/>
  </tableColumns>
  <tableStyleInfo name="TableStyleLight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14C4BAC-5650-4AFE-9462-754E69A0690D}" name="Table1719" displayName="Table1719" ref="G18:H30" totalsRowShown="0">
  <autoFilter ref="G18:H30" xr:uid="{514C4BAC-5650-4AFE-9462-754E69A0690D}"/>
  <tableColumns count="2">
    <tableColumn id="1" xr3:uid="{59016795-F395-4320-9144-CF9CEF13BC1D}" name="Attendance Rate"/>
    <tableColumn id="2" xr3:uid="{C39CF785-DBC2-4F80-8AD0-D2A9DCF5423E}" name="Rate" dataDxfId="11" dataCellStyle="Perce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93D33EB-C7ED-431C-AA4D-E3A571905300}" name="Table2325" displayName="Table2325" ref="C19:E26" totalsRowCount="1">
  <autoFilter ref="C19:E25" xr:uid="{F435E18C-9A41-457A-9E91-67063F9AA0FD}"/>
  <tableColumns count="3">
    <tableColumn id="1" xr3:uid="{E45392AE-A0FE-4E93-8CB6-1D8DC9B1F975}" name="Department"/>
    <tableColumn id="2" xr3:uid="{35ABBBEF-FBA3-44D6-9EE8-277BBC13BAF1}" name="Update %" totalsRowFunction="average" dataDxfId="32" totalsRowDxfId="31" dataCellStyle="Percent" totalsRowCellStyle="Percent"/>
    <tableColumn id="3" xr3:uid="{0FE64F9F-D452-402F-9D13-154A940F8C74}" name="Column1" dataDxfId="30">
      <calculatedColumnFormula>1-Table2325[[#This Row],[Update %]]</calculatedColumnFormula>
    </tableColumn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C15CD57-1A86-4C83-846E-95089BF7CA0B}" name="Table1620" displayName="Table1620" ref="K21:M27" totalsRowShown="0">
  <autoFilter ref="K21:M27" xr:uid="{BC15CD57-1A86-4C83-846E-95089BF7CA0B}"/>
  <tableColumns count="3">
    <tableColumn id="1" xr3:uid="{92F0D52F-9454-4892-8D19-57BCB7A5158B}" name="Department" dataDxfId="10"/>
    <tableColumn id="2" xr3:uid="{DA8685A9-39BD-4879-BD0C-17FFD3A277D0}" name="Trained" dataDxfId="9" dataCellStyle="Percent"/>
    <tableColumn id="3" xr3:uid="{A2F7FC10-13F9-4125-B39E-DBED53A74B48}" name="remaining">
      <calculatedColumnFormula>1-L22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3CAE7BB-09E0-40E5-9805-D2D6858B5457}" name="Table18" displayName="Table18" ref="Q21:R26" totalsRowShown="0">
  <autoFilter ref="Q21:R26" xr:uid="{13CAE7BB-09E0-40E5-9805-D2D6858B5457}"/>
  <tableColumns count="2">
    <tableColumn id="1" xr3:uid="{2A8CE087-461A-4348-B6B0-B0D382D09B8E}" name="Type of Training"/>
    <tableColumn id="2" xr3:uid="{79937C0F-92F0-4854-A655-81C95BF2AEA4}" name="%" dataDxfId="8" dataCellStyle="Percent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8213E57-6305-4F63-95AF-824CC0941C9A}" name="Table14" displayName="Table14" ref="C3:I15" totalsRowShown="0" headerRowDxfId="7" headerRowBorderDxfId="6" tableBorderDxfId="5">
  <autoFilter ref="C3:I15" xr:uid="{68213E57-6305-4F63-95AF-824CC0941C9A}"/>
  <tableColumns count="7">
    <tableColumn id="1" xr3:uid="{A2AC8DBE-34DA-4EB3-B9DC-F29AD486CECB}" name="Payroll"/>
    <tableColumn id="2" xr3:uid="{BEFB3FB1-2DEE-4A26-A734-71663E176AB4}" name="Amount" dataDxfId="4" dataCellStyle="Comma"/>
    <tableColumn id="3" xr3:uid="{BA8B058B-CBFC-41D7-B0ED-873C11DFC867}" name="M" dataDxfId="3" dataCellStyle="Comma">
      <calculatedColumnFormula>D4/1000000</calculatedColumnFormula>
    </tableColumn>
    <tableColumn id="4" xr3:uid="{C5518D71-BD35-403D-95F4-B8F898009F0A}" name="OT" dataDxfId="2" dataCellStyle="Comma"/>
    <tableColumn id="5" xr3:uid="{CC3B1110-6BEE-4236-83F7-2E569A480B9B}" name="OT (M)" dataDxfId="1">
      <calculatedColumnFormula>[1]!Table19[[#This Row],[OT]]/1000000</calculatedColumnFormula>
    </tableColumn>
    <tableColumn id="6" xr3:uid="{308C7235-91EF-4259-9AA2-6B7C15F8EB2C}" name="Employees in Leave"/>
    <tableColumn id="7" xr3:uid="{B31FF7C2-76CB-4301-ABBA-D0FE1A9EDEC2}" name="Incentive Cost (M)" dataDxfId="0"/>
  </tableColumns>
  <tableStyleInfo name="TableStyleLight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FEE85A9-CDC6-436D-8491-6A92B4B18B84}" name="Table21" displayName="Table21" ref="K4:L8" totalsRowShown="0">
  <autoFilter ref="K4:L8" xr:uid="{DFEE85A9-CDC6-436D-8491-6A92B4B18B84}"/>
  <tableColumns count="2">
    <tableColumn id="1" xr3:uid="{4A71419E-DB41-4C3A-94E2-089B47215459}" name="Reason to leave"/>
    <tableColumn id="2" xr3:uid="{674A21B0-FA76-40BD-8DA4-8FE81F134BB2}" name="Coun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31DFA5-B9F6-412F-9174-D2D372AC8B7E}" name="Table1" displayName="Table1" ref="D1:G8" totalsRowCount="1">
  <autoFilter ref="D1:G7" xr:uid="{D431DFA5-B9F6-412F-9174-D2D372AC8B7E}"/>
  <sortState xmlns:xlrd2="http://schemas.microsoft.com/office/spreadsheetml/2017/richdata2" ref="D2:G7">
    <sortCondition descending="1" ref="G5:G11"/>
  </sortState>
  <tableColumns count="4">
    <tableColumn id="1" xr3:uid="{7B42CE8A-A8F8-46D2-A0BE-443079368B24}" name="Department"/>
    <tableColumn id="2" xr3:uid="{EBA4CD3B-6275-41FF-8B15-CA6F053CC11B}" name="Saudi" totalsRowFunction="custom">
      <totalsRowFormula>SUBTOTAL(109,E2:E7)</totalsRowFormula>
    </tableColumn>
    <tableColumn id="3" xr3:uid="{753C2853-2930-4CDB-A4F9-4E3C381DEEC7}" name="Non-Saudi" totalsRowFunction="custom">
      <totalsRowFormula>SUBTOTAL(109,F2:F7)</totalsRowFormula>
    </tableColumn>
    <tableColumn id="4" xr3:uid="{AA001C97-88C6-4FFA-AC25-CD1E57593ACD}" name="Saudization" totalsRowFunction="average" dataDxfId="29" totalsRowDxfId="28" dataCellStyle="Percent">
      <calculatedColumnFormula>Table1[[#This Row],[Saudi]]/(Table1[[#This Row],[Saudi]]+Table1[[#This Row],[Non-Saudi]])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C50D26-48F9-4258-98C7-86DFA309AF6F}" name="Table2" displayName="Table2" ref="D12:E15" totalsRowShown="0" tableBorderDxfId="27">
  <autoFilter ref="D12:E15" xr:uid="{BCC50D26-48F9-4258-98C7-86DFA309AF6F}"/>
  <tableColumns count="2">
    <tableColumn id="1" xr3:uid="{1B2D5432-2DC0-4BC4-98F1-D4318F84C51E}" name="Column1" dataDxfId="26"/>
    <tableColumn id="2" xr3:uid="{9253B683-0E98-44F1-8824-81114C6255B4}" name="Column2" dataDxfId="2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B513E6-D13C-41E6-BA1B-C05F1323164C}" name="Table3" displayName="Table3" ref="L12:N19" totalsRowCount="1">
  <autoFilter ref="L12:N18" xr:uid="{95B513E6-D13C-41E6-BA1B-C05F1323164C}"/>
  <tableColumns count="3">
    <tableColumn id="1" xr3:uid="{C856EEBF-EDEC-4254-BE0F-C59C222CB631}" name="Department"/>
    <tableColumn id="2" xr3:uid="{CC1F55DA-26F9-4E7B-AA3C-2210F1146080}" name="Update %" totalsRowFunction="average" dataDxfId="24" totalsRowDxfId="23" dataCellStyle="Percent" totalsRowCellStyle="Percent"/>
    <tableColumn id="3" xr3:uid="{DFBE0208-44E4-41CD-89DD-7E1B6A93D381}" name="Column1" totalsRowFunction="average" dataDxfId="22" totalsRowDxfId="21">
      <calculatedColumnFormula>1-M13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71519F-4117-4194-962D-521FF8BA7202}" name="Table25" displayName="Table25" ref="E19:F24" totalsRowShown="0">
  <autoFilter ref="E19:F24" xr:uid="{4371519F-4117-4194-962D-521FF8BA7202}"/>
  <sortState xmlns:xlrd2="http://schemas.microsoft.com/office/spreadsheetml/2017/richdata2" ref="E20:F24">
    <sortCondition descending="1" ref="F17:F22"/>
  </sortState>
  <tableColumns count="2">
    <tableColumn id="1" xr3:uid="{F5137B8A-B85B-4593-9E5D-3F0E08A059E4}" name="Region"/>
    <tableColumn id="2" xr3:uid="{781003D3-4163-420B-BE83-F022049D2A78}" name="Count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246422-29F0-47CE-AD18-7F2794855329}" name="Table6" displayName="Table6" ref="L34:M40" totalsRowShown="0">
  <autoFilter ref="L34:M40" xr:uid="{D1246422-29F0-47CE-AD18-7F2794855329}"/>
  <tableColumns count="2">
    <tableColumn id="1" xr3:uid="{FBE390E8-3F51-46E0-BAF5-B3566DA64BB7}" name="Department"/>
    <tableColumn id="2" xr3:uid="{0167BE50-FF33-4C68-9BDB-5B49A1F456D1}" name="Tenur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A883E3-0C2E-4F8E-9194-0972E5E48EE4}" name="Table5" displayName="Table5" ref="E36:F42" totalsRowCount="1">
  <autoFilter ref="E36:F41" xr:uid="{23A883E3-0C2E-4F8E-9194-0972E5E48EE4}"/>
  <tableColumns count="2">
    <tableColumn id="1" xr3:uid="{7186F283-92BC-45A8-BBC8-0EF1CB15855B}" name="Age"/>
    <tableColumn id="2" xr3:uid="{6497D24D-B598-45AA-A777-8B9AFC2E8906}" name="Count" totalsRowFunction="sum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B40BFF-F017-44F2-8202-6BBCBD1B265B}" name="Table7" displayName="Table7" ref="D4:E16" totalsRowShown="0">
  <autoFilter ref="D4:E16" xr:uid="{5FB40BFF-F017-44F2-8202-6BBCBD1B265B}"/>
  <tableColumns count="2">
    <tableColumn id="1" xr3:uid="{1CC5D169-595A-47D6-9D5E-D29BD2C62864}" name="Month"/>
    <tableColumn id="2" xr3:uid="{259574F3-6A00-42A2-9859-DEA01663B425}" name="Coun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drawing" Target="../drawings/drawing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drawing" Target="../drawings/drawing13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drawing" Target="../drawings/drawing14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1759-DFF2-4893-8F72-20A667B7D2AE}">
  <dimension ref="C3:K28"/>
  <sheetViews>
    <sheetView workbookViewId="0">
      <selection activeCell="C3" sqref="C3:E28"/>
    </sheetView>
  </sheetViews>
  <sheetFormatPr defaultRowHeight="15"/>
  <cols>
    <col min="3" max="3" width="12.5703125" customWidth="1"/>
    <col min="4" max="4" width="10.85546875" customWidth="1"/>
  </cols>
  <sheetData>
    <row r="3" spans="3:11">
      <c r="C3" t="s">
        <v>8</v>
      </c>
    </row>
    <row r="4" spans="3:11">
      <c r="C4" t="s">
        <v>0</v>
      </c>
      <c r="D4" t="s">
        <v>9</v>
      </c>
      <c r="E4" t="s">
        <v>7</v>
      </c>
      <c r="K4" t="s">
        <v>10</v>
      </c>
    </row>
    <row r="5" spans="3:11">
      <c r="C5" t="s">
        <v>2</v>
      </c>
      <c r="D5" s="6">
        <v>0.88</v>
      </c>
      <c r="E5" s="7">
        <f>1-Table23[[#This Row],[Update %]]</f>
        <v>0.12</v>
      </c>
      <c r="K5" t="s">
        <v>11</v>
      </c>
    </row>
    <row r="6" spans="3:11">
      <c r="C6" t="s">
        <v>3</v>
      </c>
      <c r="D6" s="6">
        <v>0.9</v>
      </c>
      <c r="E6" s="7">
        <f>1-Table23[[#This Row],[Update %]]</f>
        <v>9.9999999999999978E-2</v>
      </c>
      <c r="K6" t="s">
        <v>12</v>
      </c>
    </row>
    <row r="7" spans="3:11">
      <c r="C7" t="s">
        <v>6</v>
      </c>
      <c r="D7" s="6">
        <v>0.7</v>
      </c>
      <c r="E7" s="7">
        <f>1-Table23[[#This Row],[Update %]]</f>
        <v>0.30000000000000004</v>
      </c>
      <c r="K7" t="s">
        <v>13</v>
      </c>
    </row>
    <row r="8" spans="3:11">
      <c r="C8" t="s">
        <v>4</v>
      </c>
      <c r="D8" s="6">
        <v>0.98</v>
      </c>
      <c r="E8" s="7">
        <f>1-Table23[[#This Row],[Update %]]</f>
        <v>2.0000000000000018E-2</v>
      </c>
      <c r="K8" t="s">
        <v>14</v>
      </c>
    </row>
    <row r="9" spans="3:11">
      <c r="C9" t="s">
        <v>5</v>
      </c>
      <c r="D9" s="6">
        <v>1</v>
      </c>
      <c r="E9" s="7">
        <f>1-Table23[[#This Row],[Update %]]</f>
        <v>0</v>
      </c>
    </row>
    <row r="10" spans="3:11">
      <c r="C10" t="s">
        <v>1</v>
      </c>
      <c r="D10" s="6">
        <v>0.45</v>
      </c>
      <c r="E10" s="7">
        <f>1-Table23[[#This Row],[Update %]]</f>
        <v>0.55000000000000004</v>
      </c>
    </row>
    <row r="11" spans="3:11">
      <c r="D11" s="6">
        <f>SUBTOTAL(101,Table23[Update %])</f>
        <v>0.81833333333333336</v>
      </c>
    </row>
    <row r="13" spans="3:11">
      <c r="D13" s="7">
        <f>Table23[[#Totals],[Update %]]</f>
        <v>0.81833333333333336</v>
      </c>
    </row>
    <row r="18" spans="3:5">
      <c r="C18" t="s">
        <v>10</v>
      </c>
    </row>
    <row r="19" spans="3:5">
      <c r="C19" t="s">
        <v>0</v>
      </c>
      <c r="D19" t="s">
        <v>9</v>
      </c>
      <c r="E19" t="s">
        <v>7</v>
      </c>
    </row>
    <row r="20" spans="3:5">
      <c r="C20" t="s">
        <v>2</v>
      </c>
      <c r="D20" s="6">
        <v>0.8</v>
      </c>
      <c r="E20" s="7">
        <f>1-Table2325[[#This Row],[Update %]]</f>
        <v>0.19999999999999996</v>
      </c>
    </row>
    <row r="21" spans="3:5">
      <c r="C21" t="s">
        <v>3</v>
      </c>
      <c r="D21" s="6">
        <v>0.99</v>
      </c>
      <c r="E21" s="7">
        <f>1-Table2325[[#This Row],[Update %]]</f>
        <v>1.0000000000000009E-2</v>
      </c>
    </row>
    <row r="22" spans="3:5">
      <c r="C22" t="s">
        <v>6</v>
      </c>
      <c r="D22" s="6">
        <v>0.3</v>
      </c>
      <c r="E22" s="7">
        <f>1-Table2325[[#This Row],[Update %]]</f>
        <v>0.7</v>
      </c>
    </row>
    <row r="23" spans="3:5">
      <c r="C23" t="s">
        <v>4</v>
      </c>
      <c r="D23" s="6">
        <v>0.98</v>
      </c>
      <c r="E23" s="7">
        <f>1-Table2325[[#This Row],[Update %]]</f>
        <v>2.0000000000000018E-2</v>
      </c>
    </row>
    <row r="24" spans="3:5">
      <c r="C24" t="s">
        <v>5</v>
      </c>
      <c r="D24" s="6">
        <v>0.88</v>
      </c>
      <c r="E24" s="7">
        <f>1-Table2325[[#This Row],[Update %]]</f>
        <v>0.12</v>
      </c>
    </row>
    <row r="25" spans="3:5">
      <c r="C25" t="s">
        <v>1</v>
      </c>
      <c r="D25" s="6">
        <v>0.7</v>
      </c>
      <c r="E25" s="7">
        <f>1-Table2325[[#This Row],[Update %]]</f>
        <v>0.30000000000000004</v>
      </c>
    </row>
    <row r="26" spans="3:5">
      <c r="D26" s="6">
        <f>SUBTOTAL(101,Table2325[Update %])</f>
        <v>0.77499999999999991</v>
      </c>
    </row>
    <row r="28" spans="3:5">
      <c r="D28" s="7">
        <f>Table2325[[#Totals],[Update %]]</f>
        <v>0.77499999999999991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BD7BD-1CB4-401B-81FF-C24397C0DAF7}">
  <dimension ref="C3:L27"/>
  <sheetViews>
    <sheetView topLeftCell="B1" workbookViewId="0"/>
  </sheetViews>
  <sheetFormatPr defaultRowHeight="15"/>
  <cols>
    <col min="3" max="3" width="13.85546875" customWidth="1"/>
    <col min="4" max="4" width="15.140625" customWidth="1"/>
    <col min="5" max="5" width="18.140625" customWidth="1"/>
    <col min="6" max="6" width="23.28515625" customWidth="1"/>
    <col min="7" max="7" width="14.42578125" customWidth="1"/>
    <col min="8" max="8" width="28.28515625" customWidth="1"/>
    <col min="9" max="9" width="24.5703125" customWidth="1"/>
    <col min="11" max="11" width="22.85546875" customWidth="1"/>
  </cols>
  <sheetData>
    <row r="3" spans="3:12">
      <c r="C3" s="35" t="s">
        <v>140</v>
      </c>
      <c r="D3" s="35" t="s">
        <v>141</v>
      </c>
      <c r="E3" s="35" t="s">
        <v>142</v>
      </c>
      <c r="F3" s="35" t="s">
        <v>143</v>
      </c>
      <c r="G3" s="35" t="s">
        <v>144</v>
      </c>
      <c r="H3" s="35" t="s">
        <v>145</v>
      </c>
      <c r="I3" s="35" t="s">
        <v>146</v>
      </c>
    </row>
    <row r="4" spans="3:12">
      <c r="C4" s="18" t="s">
        <v>55</v>
      </c>
      <c r="D4" s="39">
        <v>13996765</v>
      </c>
      <c r="E4" s="40">
        <f>D4/1000000</f>
        <v>13.996765</v>
      </c>
      <c r="F4" s="39">
        <v>65456</v>
      </c>
      <c r="G4" s="41">
        <f>[1]!Table19[[#This Row],[OT]]/1000000</f>
        <v>6.5456E-2</v>
      </c>
      <c r="H4" s="18">
        <v>57</v>
      </c>
      <c r="I4" s="42">
        <v>0.83698399999999995</v>
      </c>
      <c r="K4" t="s">
        <v>153</v>
      </c>
      <c r="L4" t="s">
        <v>36</v>
      </c>
    </row>
    <row r="5" spans="3:12">
      <c r="C5" t="s">
        <v>56</v>
      </c>
      <c r="D5" s="43">
        <v>12151336</v>
      </c>
      <c r="E5" s="44">
        <f t="shared" ref="E5:E15" si="0">D5/1000000</f>
        <v>12.151336000000001</v>
      </c>
      <c r="F5" s="43">
        <v>847654</v>
      </c>
      <c r="G5" s="45">
        <f>[1]!Table19[[#This Row],[OT]]/1000000</f>
        <v>0.84765400000000002</v>
      </c>
      <c r="H5">
        <v>28</v>
      </c>
      <c r="I5" s="46">
        <v>0.69390700000000005</v>
      </c>
      <c r="K5" t="s">
        <v>154</v>
      </c>
      <c r="L5">
        <v>130</v>
      </c>
    </row>
    <row r="6" spans="3:12">
      <c r="C6" s="18" t="s">
        <v>57</v>
      </c>
      <c r="D6" s="39">
        <v>13231749</v>
      </c>
      <c r="E6" s="40">
        <f t="shared" si="0"/>
        <v>13.231749000000001</v>
      </c>
      <c r="F6" s="39">
        <v>876544</v>
      </c>
      <c r="G6" s="41">
        <f>[1]!Table19[[#This Row],[OT]]/1000000</f>
        <v>0.87654399999999999</v>
      </c>
      <c r="H6" s="18">
        <v>87</v>
      </c>
      <c r="I6" s="42">
        <v>1.5869530000000001</v>
      </c>
      <c r="K6" t="s">
        <v>155</v>
      </c>
      <c r="L6">
        <v>40</v>
      </c>
    </row>
    <row r="7" spans="3:12">
      <c r="C7" t="s">
        <v>58</v>
      </c>
      <c r="D7" s="43">
        <v>12541427</v>
      </c>
      <c r="E7" s="44">
        <f t="shared" si="0"/>
        <v>12.541427000000001</v>
      </c>
      <c r="F7" s="43">
        <v>3456784</v>
      </c>
      <c r="G7" s="45">
        <f>[1]!Table19[[#This Row],[OT]]/1000000</f>
        <v>3.4567839999999999</v>
      </c>
      <c r="H7">
        <v>18</v>
      </c>
      <c r="I7" s="46">
        <v>1.5488850000000001</v>
      </c>
      <c r="K7" t="s">
        <v>156</v>
      </c>
      <c r="L7">
        <v>15</v>
      </c>
    </row>
    <row r="8" spans="3:12">
      <c r="C8" s="18" t="s">
        <v>59</v>
      </c>
      <c r="D8" s="39">
        <v>13778640</v>
      </c>
      <c r="E8" s="40">
        <f t="shared" si="0"/>
        <v>13.778639999999999</v>
      </c>
      <c r="F8" s="39">
        <v>876544</v>
      </c>
      <c r="G8" s="41">
        <f>[1]!Table19[[#This Row],[OT]]/1000000</f>
        <v>0.87654399999999999</v>
      </c>
      <c r="H8" s="18">
        <v>15</v>
      </c>
      <c r="I8" s="42">
        <v>0.82691800000000004</v>
      </c>
      <c r="K8" t="s">
        <v>139</v>
      </c>
      <c r="L8">
        <v>22</v>
      </c>
    </row>
    <row r="9" spans="3:12">
      <c r="C9" t="s">
        <v>60</v>
      </c>
      <c r="D9" s="43">
        <v>12045856</v>
      </c>
      <c r="E9" s="44">
        <f t="shared" si="0"/>
        <v>12.045856000000001</v>
      </c>
      <c r="F9" s="43">
        <v>9876544</v>
      </c>
      <c r="G9" s="45">
        <f>[1]!Table19[[#This Row],[OT]]/1000000</f>
        <v>9.8765440000000009</v>
      </c>
      <c r="H9">
        <v>38</v>
      </c>
      <c r="I9" s="46">
        <v>0.51334500000000005</v>
      </c>
    </row>
    <row r="10" spans="3:12">
      <c r="C10" s="18" t="s">
        <v>61</v>
      </c>
      <c r="D10" s="39">
        <v>13879355</v>
      </c>
      <c r="E10" s="40">
        <f t="shared" si="0"/>
        <v>13.879355</v>
      </c>
      <c r="F10" s="39">
        <v>3345674</v>
      </c>
      <c r="G10" s="41">
        <f>[1]!Table19[[#This Row],[OT]]/1000000</f>
        <v>3.3456739999999998</v>
      </c>
      <c r="H10" s="18">
        <v>57</v>
      </c>
      <c r="I10" s="42">
        <v>1.5639050000000001</v>
      </c>
    </row>
    <row r="11" spans="3:12">
      <c r="C11" t="s">
        <v>62</v>
      </c>
      <c r="D11" s="43">
        <v>13317648</v>
      </c>
      <c r="E11" s="44">
        <f t="shared" si="0"/>
        <v>13.317648</v>
      </c>
      <c r="F11" s="43">
        <v>7645334</v>
      </c>
      <c r="G11" s="45">
        <f>[1]!Table19[[#This Row],[OT]]/1000000</f>
        <v>7.6453340000000001</v>
      </c>
      <c r="H11">
        <v>29</v>
      </c>
      <c r="I11" s="46">
        <v>1.9444859999999999</v>
      </c>
    </row>
    <row r="12" spans="3:12">
      <c r="C12" s="18" t="s">
        <v>63</v>
      </c>
      <c r="D12" s="39">
        <v>12845511</v>
      </c>
      <c r="E12" s="40">
        <f t="shared" si="0"/>
        <v>12.845511</v>
      </c>
      <c r="F12" s="39">
        <v>7776544</v>
      </c>
      <c r="G12" s="41">
        <f>[1]!Table19[[#This Row],[OT]]/1000000</f>
        <v>7.7765440000000003</v>
      </c>
      <c r="H12" s="18">
        <v>57</v>
      </c>
      <c r="I12" s="42">
        <v>0.72944799999999999</v>
      </c>
    </row>
    <row r="13" spans="3:12">
      <c r="C13" t="s">
        <v>64</v>
      </c>
      <c r="D13" s="43">
        <v>13731248</v>
      </c>
      <c r="E13" s="44">
        <f t="shared" si="0"/>
        <v>13.731248000000001</v>
      </c>
      <c r="F13" s="43">
        <v>8447659</v>
      </c>
      <c r="G13" s="45">
        <f>[1]!Table19[[#This Row],[OT]]/1000000</f>
        <v>8.4476589999999998</v>
      </c>
      <c r="H13">
        <v>16</v>
      </c>
      <c r="I13" s="46">
        <v>0.78356800000000004</v>
      </c>
    </row>
    <row r="14" spans="3:12">
      <c r="C14" s="18" t="s">
        <v>65</v>
      </c>
      <c r="D14" s="39">
        <v>12792221</v>
      </c>
      <c r="E14" s="40">
        <f t="shared" si="0"/>
        <v>12.792221</v>
      </c>
      <c r="F14" s="39">
        <v>7689044</v>
      </c>
      <c r="G14" s="41">
        <f>[1]!Table19[[#This Row],[OT]]/1000000</f>
        <v>7.689044</v>
      </c>
      <c r="H14" s="18">
        <v>40</v>
      </c>
      <c r="I14" s="42">
        <v>0.50733799999999996</v>
      </c>
    </row>
    <row r="15" spans="3:12">
      <c r="C15" t="s">
        <v>66</v>
      </c>
      <c r="D15" s="43">
        <v>13577558</v>
      </c>
      <c r="E15" s="44">
        <f t="shared" si="0"/>
        <v>13.577558</v>
      </c>
      <c r="F15" s="43">
        <v>2345674</v>
      </c>
      <c r="G15" s="45">
        <f>[1]!Table19[[#This Row],[OT]]/1000000</f>
        <v>2.3456739999999998</v>
      </c>
      <c r="H15">
        <v>61</v>
      </c>
      <c r="I15" s="46">
        <v>1.156682</v>
      </c>
    </row>
    <row r="16" spans="3:12">
      <c r="K16" t="s">
        <v>157</v>
      </c>
      <c r="L16" t="s">
        <v>158</v>
      </c>
    </row>
    <row r="18" spans="3:12">
      <c r="F18" s="35"/>
      <c r="K18" t="s">
        <v>159</v>
      </c>
      <c r="L18">
        <v>470</v>
      </c>
    </row>
    <row r="21" spans="3:12">
      <c r="C21" s="21" t="s">
        <v>0</v>
      </c>
      <c r="D21" s="21" t="s">
        <v>147</v>
      </c>
      <c r="E21" s="21" t="s">
        <v>148</v>
      </c>
      <c r="F21" s="21" t="s">
        <v>149</v>
      </c>
      <c r="G21" s="21" t="s">
        <v>150</v>
      </c>
      <c r="H21" s="21" t="s">
        <v>151</v>
      </c>
      <c r="I21" s="21" t="s">
        <v>152</v>
      </c>
    </row>
    <row r="22" spans="3:12">
      <c r="C22" s="18" t="s">
        <v>2</v>
      </c>
      <c r="D22" s="26">
        <v>0.02</v>
      </c>
      <c r="E22" s="40">
        <v>15678988</v>
      </c>
      <c r="F22" s="47">
        <f>E22/1000000</f>
        <v>15.678988</v>
      </c>
      <c r="G22" s="48">
        <v>3.1357976000000001</v>
      </c>
      <c r="H22" s="18">
        <v>35</v>
      </c>
      <c r="I22" s="49">
        <v>8</v>
      </c>
      <c r="K22" t="s">
        <v>160</v>
      </c>
      <c r="L22" t="s">
        <v>161</v>
      </c>
    </row>
    <row r="23" spans="3:12">
      <c r="C23" t="s">
        <v>3</v>
      </c>
      <c r="D23" s="6">
        <v>0.05</v>
      </c>
      <c r="E23" s="44">
        <v>33654333</v>
      </c>
      <c r="F23" s="50">
        <f t="shared" ref="F23:F27" si="1">E23/1000000</f>
        <v>33.654333000000001</v>
      </c>
      <c r="G23" s="51">
        <v>6.7308666000000006</v>
      </c>
      <c r="H23">
        <v>16</v>
      </c>
      <c r="I23" s="52">
        <v>9</v>
      </c>
      <c r="K23" t="s">
        <v>162</v>
      </c>
      <c r="L23" t="s">
        <v>163</v>
      </c>
    </row>
    <row r="24" spans="3:12">
      <c r="C24" s="18" t="s">
        <v>6</v>
      </c>
      <c r="D24" s="26">
        <v>0.02</v>
      </c>
      <c r="E24" s="40">
        <v>15434567</v>
      </c>
      <c r="F24" s="47">
        <f t="shared" si="1"/>
        <v>15.434566999999999</v>
      </c>
      <c r="G24" s="48">
        <v>3.0869134000000003</v>
      </c>
      <c r="H24" s="18">
        <v>5</v>
      </c>
      <c r="I24" s="49">
        <v>7</v>
      </c>
    </row>
    <row r="25" spans="3:12">
      <c r="C25" t="s">
        <v>4</v>
      </c>
      <c r="D25" s="6">
        <v>0.04</v>
      </c>
      <c r="E25" s="44">
        <v>29543567</v>
      </c>
      <c r="F25" s="50">
        <f t="shared" si="1"/>
        <v>29.543566999999999</v>
      </c>
      <c r="G25" s="51">
        <v>5.9087134000000008</v>
      </c>
      <c r="H25">
        <v>23</v>
      </c>
      <c r="I25" s="52">
        <v>7</v>
      </c>
      <c r="K25" t="s">
        <v>164</v>
      </c>
      <c r="L25" s="7">
        <v>0.03</v>
      </c>
    </row>
    <row r="26" spans="3:12">
      <c r="C26" s="18" t="s">
        <v>5</v>
      </c>
      <c r="D26" s="26">
        <v>7.0000000000000007E-2</v>
      </c>
      <c r="E26" s="40">
        <v>25656787</v>
      </c>
      <c r="F26" s="47">
        <f t="shared" si="1"/>
        <v>25.656787000000001</v>
      </c>
      <c r="G26" s="48">
        <v>5.1313574000000006</v>
      </c>
      <c r="H26" s="18">
        <v>40</v>
      </c>
      <c r="I26" s="49">
        <v>15</v>
      </c>
      <c r="K26" t="s">
        <v>165</v>
      </c>
      <c r="L26">
        <v>38</v>
      </c>
    </row>
    <row r="27" spans="3:12">
      <c r="C27" t="s">
        <v>1</v>
      </c>
      <c r="D27" s="6">
        <v>0.09</v>
      </c>
      <c r="E27" s="44">
        <f>37456788+464284</f>
        <v>37921072</v>
      </c>
      <c r="F27" s="50">
        <f t="shared" si="1"/>
        <v>37.921072000000002</v>
      </c>
      <c r="G27" s="51">
        <v>7.5842144000000005</v>
      </c>
      <c r="H27">
        <v>19</v>
      </c>
      <c r="I27" s="52">
        <v>5</v>
      </c>
      <c r="K27" t="s">
        <v>47</v>
      </c>
      <c r="L27" s="52">
        <f>[1]!Table20[[#Totals],[Avrage length of Service]]</f>
        <v>8.5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3D23-BEE4-4417-9521-74137E1E53C8}">
  <dimension ref="A1"/>
  <sheetViews>
    <sheetView workbookViewId="0">
      <selection activeCell="B1" sqref="B1:B1048576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6C0F5-5324-4A92-BF19-0CF17A0E5B8D}">
  <dimension ref="B1:T30"/>
  <sheetViews>
    <sheetView showGridLines="0" zoomScale="93" zoomScaleNormal="93" workbookViewId="0"/>
  </sheetViews>
  <sheetFormatPr defaultRowHeight="15"/>
  <cols>
    <col min="20" max="20" width="20.7109375" customWidth="1"/>
  </cols>
  <sheetData>
    <row r="1" spans="2:20">
      <c r="B1" s="12" t="s">
        <v>15</v>
      </c>
      <c r="C1" s="13"/>
      <c r="D1" s="53" t="s">
        <v>16</v>
      </c>
      <c r="E1" s="54"/>
      <c r="F1" s="54"/>
      <c r="G1" s="54"/>
      <c r="H1" s="54"/>
      <c r="I1" s="54"/>
      <c r="J1" s="54"/>
      <c r="K1" s="54"/>
      <c r="L1" s="54"/>
      <c r="M1" s="54"/>
      <c r="N1" s="10"/>
      <c r="O1" s="13"/>
      <c r="P1" s="13"/>
      <c r="Q1" s="13"/>
      <c r="R1" s="13"/>
      <c r="S1" s="13"/>
      <c r="T1" s="14"/>
    </row>
    <row r="2" spans="2:20">
      <c r="B2" s="15"/>
      <c r="C2" s="16"/>
      <c r="D2" s="55"/>
      <c r="E2" s="55"/>
      <c r="F2" s="55"/>
      <c r="G2" s="55"/>
      <c r="H2" s="55"/>
      <c r="I2" s="55"/>
      <c r="J2" s="55"/>
      <c r="K2" s="55"/>
      <c r="L2" s="55"/>
      <c r="M2" s="55"/>
      <c r="N2" s="11"/>
      <c r="O2" s="16"/>
      <c r="P2" s="16"/>
      <c r="Q2" s="16"/>
      <c r="R2" s="16"/>
      <c r="S2" s="16"/>
      <c r="T2" s="17"/>
    </row>
    <row r="3" spans="2:20">
      <c r="B3" s="15"/>
      <c r="C3" s="16"/>
      <c r="D3" s="55"/>
      <c r="E3" s="55"/>
      <c r="F3" s="55"/>
      <c r="G3" s="55"/>
      <c r="H3" s="55"/>
      <c r="I3" s="55"/>
      <c r="J3" s="55"/>
      <c r="K3" s="55"/>
      <c r="L3" s="55"/>
      <c r="M3" s="55"/>
      <c r="N3" s="11"/>
      <c r="O3" s="16"/>
      <c r="P3" s="16"/>
      <c r="Q3" s="16"/>
      <c r="R3" s="16"/>
      <c r="S3" s="16"/>
      <c r="T3" s="17"/>
    </row>
    <row r="4" spans="2:20">
      <c r="B4" s="15"/>
      <c r="C4" s="16"/>
      <c r="D4" s="55"/>
      <c r="E4" s="55"/>
      <c r="F4" s="55"/>
      <c r="G4" s="55"/>
      <c r="H4" s="55"/>
      <c r="I4" s="55"/>
      <c r="J4" s="55"/>
      <c r="K4" s="55"/>
      <c r="L4" s="55"/>
      <c r="M4" s="55"/>
      <c r="N4" s="11"/>
      <c r="O4" s="16"/>
      <c r="P4" s="16"/>
      <c r="Q4" s="16"/>
      <c r="R4" s="16"/>
      <c r="S4" s="16"/>
      <c r="T4" s="17"/>
    </row>
    <row r="5" spans="2:20">
      <c r="B5" s="15"/>
      <c r="C5" s="16"/>
      <c r="D5" s="55"/>
      <c r="E5" s="55"/>
      <c r="F5" s="55"/>
      <c r="G5" s="55"/>
      <c r="H5" s="55"/>
      <c r="I5" s="55"/>
      <c r="J5" s="55"/>
      <c r="K5" s="55"/>
      <c r="L5" s="55"/>
      <c r="M5" s="55"/>
      <c r="N5" s="11"/>
      <c r="O5" s="16"/>
      <c r="P5" s="16"/>
      <c r="Q5" s="16"/>
      <c r="R5" s="16"/>
      <c r="S5" s="16"/>
      <c r="T5" s="17"/>
    </row>
    <row r="6" spans="2:20">
      <c r="B6" s="15"/>
      <c r="C6" s="16"/>
      <c r="D6" s="55"/>
      <c r="E6" s="55"/>
      <c r="F6" s="55"/>
      <c r="G6" s="55"/>
      <c r="H6" s="55"/>
      <c r="I6" s="55"/>
      <c r="J6" s="55"/>
      <c r="K6" s="55"/>
      <c r="L6" s="55"/>
      <c r="M6" s="55"/>
      <c r="N6" s="11" t="s">
        <v>24</v>
      </c>
      <c r="O6" s="16"/>
      <c r="P6" s="16"/>
      <c r="Q6" s="16"/>
      <c r="R6" s="16"/>
      <c r="S6" s="16"/>
      <c r="T6" s="17"/>
    </row>
    <row r="7" spans="2:20">
      <c r="B7" s="1"/>
      <c r="T7" s="2"/>
    </row>
    <row r="8" spans="2:20">
      <c r="B8" s="1"/>
      <c r="T8" s="2"/>
    </row>
    <row r="9" spans="2:20">
      <c r="B9" s="1"/>
      <c r="T9" s="2"/>
    </row>
    <row r="10" spans="2:20">
      <c r="B10" s="1"/>
      <c r="T10" s="2"/>
    </row>
    <row r="11" spans="2:20">
      <c r="B11" s="1"/>
      <c r="J11" s="8"/>
      <c r="T11" s="2"/>
    </row>
    <row r="12" spans="2:20">
      <c r="B12" s="1"/>
      <c r="T12" s="2"/>
    </row>
    <row r="13" spans="2:20">
      <c r="B13" s="1"/>
      <c r="T13" s="2"/>
    </row>
    <row r="14" spans="2:20">
      <c r="B14" s="1"/>
      <c r="T14" s="2"/>
    </row>
    <row r="15" spans="2:20">
      <c r="B15" s="1"/>
      <c r="Q15" s="9"/>
      <c r="T15" s="2"/>
    </row>
    <row r="16" spans="2:20">
      <c r="B16" s="1"/>
      <c r="T16" s="2"/>
    </row>
    <row r="17" spans="2:20" ht="15.75">
      <c r="B17" s="1"/>
      <c r="D17" s="23" t="s">
        <v>32</v>
      </c>
      <c r="E17" t="s">
        <v>31</v>
      </c>
      <c r="F17" s="22"/>
      <c r="H17" s="24" t="s">
        <v>30</v>
      </c>
      <c r="T17" s="2"/>
    </row>
    <row r="18" spans="2:20">
      <c r="B18" s="1"/>
      <c r="D18" s="23" t="s">
        <v>33</v>
      </c>
      <c r="T18" s="2"/>
    </row>
    <row r="19" spans="2:20">
      <c r="B19" s="1"/>
      <c r="T19" s="2"/>
    </row>
    <row r="20" spans="2:20">
      <c r="B20" s="1"/>
      <c r="T20" s="2"/>
    </row>
    <row r="21" spans="2:20">
      <c r="B21" s="1"/>
      <c r="T21" s="2"/>
    </row>
    <row r="22" spans="2:20">
      <c r="B22" s="1"/>
      <c r="T22" s="2"/>
    </row>
    <row r="23" spans="2:20">
      <c r="B23" s="1"/>
      <c r="T23" s="2"/>
    </row>
    <row r="24" spans="2:20">
      <c r="B24" s="1"/>
      <c r="T24" s="2"/>
    </row>
    <row r="25" spans="2:20">
      <c r="B25" s="1"/>
      <c r="N25" s="7"/>
      <c r="T25" s="2"/>
    </row>
    <row r="26" spans="2:20">
      <c r="B26" s="1"/>
      <c r="T26" s="2"/>
    </row>
    <row r="27" spans="2:20">
      <c r="B27" s="1"/>
    </row>
    <row r="28" spans="2:20">
      <c r="B28" s="1"/>
    </row>
    <row r="29" spans="2:20">
      <c r="B29" s="1"/>
      <c r="N29" s="7"/>
    </row>
    <row r="30" spans="2:20" ht="15.75" thickBot="1"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5"/>
    </row>
  </sheetData>
  <mergeCells count="1">
    <mergeCell ref="D1:M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A997-4FEE-48E5-B300-3E6471740692}">
  <dimension ref="B1:T34"/>
  <sheetViews>
    <sheetView showGridLines="0" zoomScale="101" zoomScaleNormal="101" workbookViewId="0"/>
  </sheetViews>
  <sheetFormatPr defaultRowHeight="15"/>
  <sheetData>
    <row r="1" spans="2:20">
      <c r="B1" s="12" t="s">
        <v>15</v>
      </c>
      <c r="C1" s="13"/>
      <c r="D1" s="56" t="s">
        <v>68</v>
      </c>
      <c r="E1" s="54"/>
      <c r="F1" s="54"/>
      <c r="G1" s="54"/>
      <c r="H1" s="54"/>
      <c r="I1" s="54"/>
      <c r="J1" s="54"/>
      <c r="K1" s="54"/>
      <c r="L1" s="54"/>
      <c r="M1" s="54"/>
      <c r="N1" s="10"/>
      <c r="O1" s="13"/>
      <c r="P1" s="13"/>
      <c r="Q1" s="13"/>
      <c r="R1" s="13"/>
      <c r="S1" s="13"/>
      <c r="T1" s="14"/>
    </row>
    <row r="2" spans="2:20">
      <c r="B2" s="15"/>
      <c r="C2" s="16"/>
      <c r="D2" s="55"/>
      <c r="E2" s="55"/>
      <c r="F2" s="55"/>
      <c r="G2" s="55"/>
      <c r="H2" s="55"/>
      <c r="I2" s="55"/>
      <c r="J2" s="55"/>
      <c r="K2" s="55"/>
      <c r="L2" s="55"/>
      <c r="M2" s="55"/>
      <c r="N2" s="11"/>
      <c r="O2" s="16"/>
      <c r="P2" s="16"/>
      <c r="Q2" s="16"/>
      <c r="R2" s="16"/>
      <c r="S2" s="16"/>
      <c r="T2" s="17"/>
    </row>
    <row r="3" spans="2:20">
      <c r="B3" s="15"/>
      <c r="C3" s="16"/>
      <c r="D3" s="55"/>
      <c r="E3" s="55"/>
      <c r="F3" s="55"/>
      <c r="G3" s="55"/>
      <c r="H3" s="55"/>
      <c r="I3" s="55"/>
      <c r="J3" s="55"/>
      <c r="K3" s="55"/>
      <c r="L3" s="55"/>
      <c r="M3" s="55"/>
      <c r="N3" s="11"/>
      <c r="O3" s="16"/>
      <c r="P3" s="16"/>
      <c r="Q3" s="16"/>
      <c r="R3" s="16"/>
      <c r="S3" s="16"/>
      <c r="T3" s="17"/>
    </row>
    <row r="4" spans="2:20">
      <c r="B4" s="15"/>
      <c r="C4" s="16"/>
      <c r="D4" s="55"/>
      <c r="E4" s="55"/>
      <c r="F4" s="55"/>
      <c r="G4" s="55"/>
      <c r="H4" s="55"/>
      <c r="I4" s="55"/>
      <c r="J4" s="55"/>
      <c r="K4" s="55"/>
      <c r="L4" s="55"/>
      <c r="M4" s="55"/>
      <c r="N4" s="11"/>
      <c r="O4" s="16"/>
      <c r="P4" s="16"/>
      <c r="Q4" s="16"/>
      <c r="R4" s="16"/>
      <c r="S4" s="16"/>
      <c r="T4" s="17"/>
    </row>
    <row r="5" spans="2:20">
      <c r="B5" s="15"/>
      <c r="C5" s="16"/>
      <c r="D5" s="55"/>
      <c r="E5" s="55"/>
      <c r="F5" s="55"/>
      <c r="G5" s="55"/>
      <c r="H5" s="55"/>
      <c r="I5" s="55"/>
      <c r="J5" s="55"/>
      <c r="K5" s="55"/>
      <c r="L5" s="55"/>
      <c r="M5" s="55"/>
      <c r="N5" s="11"/>
      <c r="O5" s="16"/>
      <c r="P5" s="16"/>
      <c r="Q5" s="16"/>
      <c r="R5" s="16"/>
      <c r="S5" s="16"/>
      <c r="T5" s="17"/>
    </row>
    <row r="6" spans="2:20">
      <c r="B6" s="15"/>
      <c r="C6" s="16"/>
      <c r="D6" s="55"/>
      <c r="E6" s="55"/>
      <c r="F6" s="55"/>
      <c r="G6" s="55"/>
      <c r="H6" s="55"/>
      <c r="I6" s="55"/>
      <c r="J6" s="55"/>
      <c r="K6" s="55"/>
      <c r="L6" s="55"/>
      <c r="M6" s="55"/>
      <c r="N6" s="11"/>
      <c r="O6" s="16"/>
      <c r="P6" s="16"/>
      <c r="Q6" s="16"/>
      <c r="R6" s="16"/>
      <c r="S6" s="16"/>
      <c r="T6" s="17"/>
    </row>
    <row r="7" spans="2:20">
      <c r="B7" s="1"/>
      <c r="T7" s="2"/>
    </row>
    <row r="8" spans="2:20">
      <c r="B8" s="1"/>
      <c r="T8" s="2"/>
    </row>
    <row r="9" spans="2:20">
      <c r="B9" s="1"/>
      <c r="T9" s="2"/>
    </row>
    <row r="10" spans="2:20">
      <c r="B10" s="1"/>
      <c r="T10" s="2"/>
    </row>
    <row r="11" spans="2:20">
      <c r="B11" s="1"/>
      <c r="J11" s="8"/>
      <c r="T11" s="2"/>
    </row>
    <row r="12" spans="2:20">
      <c r="B12" s="1"/>
      <c r="T12" s="2"/>
    </row>
    <row r="13" spans="2:20">
      <c r="B13" s="1"/>
      <c r="T13" s="2"/>
    </row>
    <row r="14" spans="2:20">
      <c r="B14" s="1"/>
      <c r="T14" s="2"/>
    </row>
    <row r="15" spans="2:20">
      <c r="B15" s="1"/>
      <c r="P15" s="31"/>
      <c r="Q15" s="32"/>
      <c r="R15" s="31"/>
      <c r="T15" s="2"/>
    </row>
    <row r="16" spans="2:20" ht="27">
      <c r="B16" s="1"/>
      <c r="Q16" s="34" t="s">
        <v>101</v>
      </c>
      <c r="S16" s="29" t="s">
        <v>100</v>
      </c>
      <c r="T16" s="2"/>
    </row>
    <row r="17" spans="2:20">
      <c r="B17" s="1"/>
      <c r="T17" s="2"/>
    </row>
    <row r="18" spans="2:20">
      <c r="B18" s="1"/>
      <c r="D18" s="8"/>
      <c r="T18" s="2"/>
    </row>
    <row r="19" spans="2:20">
      <c r="B19" s="1"/>
      <c r="T19" s="2"/>
    </row>
    <row r="20" spans="2:20">
      <c r="B20" s="1"/>
      <c r="T20" s="2"/>
    </row>
    <row r="21" spans="2:20">
      <c r="B21" s="1"/>
      <c r="T21" s="2"/>
    </row>
    <row r="22" spans="2:20">
      <c r="B22" s="1"/>
      <c r="T22" s="2"/>
    </row>
    <row r="23" spans="2:20">
      <c r="B23" s="1"/>
      <c r="T23" s="2"/>
    </row>
    <row r="24" spans="2:20">
      <c r="B24" s="1"/>
      <c r="T24" s="2"/>
    </row>
    <row r="25" spans="2:20">
      <c r="B25" s="1"/>
      <c r="T25" s="2"/>
    </row>
    <row r="26" spans="2:20">
      <c r="B26" s="1"/>
      <c r="T26" s="2"/>
    </row>
    <row r="27" spans="2:20">
      <c r="B27" s="1"/>
      <c r="T27" s="2"/>
    </row>
    <row r="28" spans="2:20">
      <c r="B28" s="1"/>
      <c r="T28" s="2"/>
    </row>
    <row r="29" spans="2:20">
      <c r="B29" s="1"/>
      <c r="T29" s="2"/>
    </row>
    <row r="30" spans="2:20" ht="15.75" thickBot="1"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5"/>
    </row>
    <row r="32" spans="2:20">
      <c r="N32" s="29" t="s">
        <v>102</v>
      </c>
    </row>
    <row r="33" spans="14:15">
      <c r="N33" s="29" t="s">
        <v>103</v>
      </c>
      <c r="O33" s="33"/>
    </row>
    <row r="34" spans="14:15">
      <c r="O34" s="30"/>
    </row>
  </sheetData>
  <mergeCells count="1">
    <mergeCell ref="D1:M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D674-8866-40CB-84F8-03AE6487F504}">
  <dimension ref="B1:T30"/>
  <sheetViews>
    <sheetView showGridLines="0" topLeftCell="A3" zoomScaleNormal="100" workbookViewId="0"/>
  </sheetViews>
  <sheetFormatPr defaultRowHeight="15"/>
  <sheetData>
    <row r="1" spans="2:20">
      <c r="B1" s="12" t="s">
        <v>15</v>
      </c>
      <c r="C1" s="13"/>
      <c r="D1" s="57" t="s">
        <v>107</v>
      </c>
      <c r="E1" s="58"/>
      <c r="F1" s="58"/>
      <c r="G1" s="58"/>
      <c r="H1" s="58"/>
      <c r="I1" s="58"/>
      <c r="J1" s="58"/>
      <c r="K1" s="58"/>
      <c r="L1" s="58"/>
      <c r="M1" s="58"/>
      <c r="N1" s="10"/>
      <c r="O1" s="13"/>
      <c r="P1" s="13"/>
      <c r="Q1" s="13"/>
      <c r="R1" s="13"/>
      <c r="S1" s="13"/>
      <c r="T1" s="14"/>
    </row>
    <row r="2" spans="2:20">
      <c r="B2" s="15"/>
      <c r="C2" s="16"/>
      <c r="D2" s="59"/>
      <c r="E2" s="59"/>
      <c r="F2" s="59"/>
      <c r="G2" s="59"/>
      <c r="H2" s="59"/>
      <c r="I2" s="59"/>
      <c r="J2" s="59"/>
      <c r="K2" s="59"/>
      <c r="L2" s="59"/>
      <c r="M2" s="59"/>
      <c r="N2" s="11"/>
      <c r="O2" s="16"/>
      <c r="P2" s="16"/>
      <c r="Q2" s="16"/>
      <c r="R2" s="16"/>
      <c r="S2" s="16"/>
      <c r="T2" s="17"/>
    </row>
    <row r="3" spans="2:20">
      <c r="B3" s="15"/>
      <c r="C3" s="16"/>
      <c r="D3" s="59"/>
      <c r="E3" s="59"/>
      <c r="F3" s="59"/>
      <c r="G3" s="59"/>
      <c r="H3" s="59"/>
      <c r="I3" s="59"/>
      <c r="J3" s="59"/>
      <c r="K3" s="59"/>
      <c r="L3" s="59"/>
      <c r="M3" s="59"/>
      <c r="N3" s="11"/>
      <c r="O3" s="16"/>
      <c r="P3" s="16"/>
      <c r="Q3" s="16"/>
      <c r="R3" s="16"/>
      <c r="S3" s="16"/>
      <c r="T3" s="17"/>
    </row>
    <row r="4" spans="2:20">
      <c r="B4" s="15"/>
      <c r="C4" s="16"/>
      <c r="D4" s="59"/>
      <c r="E4" s="59"/>
      <c r="F4" s="59"/>
      <c r="G4" s="59"/>
      <c r="H4" s="59"/>
      <c r="I4" s="59"/>
      <c r="J4" s="59"/>
      <c r="K4" s="59"/>
      <c r="L4" s="59"/>
      <c r="M4" s="59"/>
      <c r="N4" s="11"/>
      <c r="O4" s="16"/>
      <c r="P4" s="16"/>
      <c r="Q4" s="16"/>
      <c r="R4" s="16"/>
      <c r="S4" s="16"/>
      <c r="T4" s="17"/>
    </row>
    <row r="5" spans="2:20">
      <c r="B5" s="15"/>
      <c r="C5" s="16"/>
      <c r="D5" s="59"/>
      <c r="E5" s="59"/>
      <c r="F5" s="59"/>
      <c r="G5" s="59"/>
      <c r="H5" s="59"/>
      <c r="I5" s="59"/>
      <c r="J5" s="59"/>
      <c r="K5" s="59"/>
      <c r="L5" s="59"/>
      <c r="M5" s="59"/>
      <c r="N5" s="11"/>
      <c r="O5" s="16"/>
      <c r="P5" s="16"/>
      <c r="Q5" s="16"/>
      <c r="R5" s="16"/>
      <c r="S5" s="16"/>
      <c r="T5" s="17"/>
    </row>
    <row r="6" spans="2:20">
      <c r="B6" s="15"/>
      <c r="C6" s="16"/>
      <c r="D6" s="59"/>
      <c r="E6" s="59"/>
      <c r="F6" s="59"/>
      <c r="G6" s="59"/>
      <c r="H6" s="59"/>
      <c r="I6" s="59"/>
      <c r="J6" s="59"/>
      <c r="K6" s="59"/>
      <c r="L6" s="59"/>
      <c r="M6" s="59"/>
      <c r="N6" s="11"/>
      <c r="O6" s="16"/>
      <c r="P6" s="16"/>
      <c r="Q6" s="16"/>
      <c r="R6" s="16"/>
      <c r="S6" s="16"/>
      <c r="T6" s="17"/>
    </row>
    <row r="7" spans="2:20">
      <c r="B7" s="1"/>
      <c r="T7" s="2"/>
    </row>
    <row r="8" spans="2:20">
      <c r="B8" s="1"/>
      <c r="T8" s="2"/>
    </row>
    <row r="9" spans="2:20">
      <c r="B9" s="1"/>
      <c r="T9" s="2"/>
    </row>
    <row r="10" spans="2:20">
      <c r="B10" s="1"/>
      <c r="T10" s="2"/>
    </row>
    <row r="11" spans="2:20">
      <c r="B11" s="1"/>
      <c r="J11" s="8"/>
      <c r="T11" s="2"/>
    </row>
    <row r="12" spans="2:20">
      <c r="B12" s="1"/>
      <c r="T12" s="2"/>
    </row>
    <row r="13" spans="2:20">
      <c r="B13" s="1"/>
      <c r="T13" s="2"/>
    </row>
    <row r="14" spans="2:20">
      <c r="B14" s="1"/>
      <c r="T14" s="2"/>
    </row>
    <row r="15" spans="2:20">
      <c r="B15" s="1"/>
      <c r="Q15" s="9"/>
      <c r="T15" s="2"/>
    </row>
    <row r="16" spans="2:20">
      <c r="B16" s="1"/>
      <c r="T16" s="2"/>
    </row>
    <row r="17" spans="2:20">
      <c r="B17" s="1"/>
      <c r="T17" s="2"/>
    </row>
    <row r="18" spans="2:20">
      <c r="B18" s="1"/>
      <c r="D18" s="8"/>
      <c r="T18" s="2"/>
    </row>
    <row r="19" spans="2:20">
      <c r="B19" s="1"/>
      <c r="T19" s="2"/>
    </row>
    <row r="20" spans="2:20">
      <c r="B20" s="1"/>
      <c r="T20" s="2"/>
    </row>
    <row r="21" spans="2:20">
      <c r="B21" s="1"/>
      <c r="T21" s="2"/>
    </row>
    <row r="22" spans="2:20">
      <c r="B22" s="1"/>
      <c r="S22" s="38"/>
      <c r="T22" s="2"/>
    </row>
    <row r="23" spans="2:20">
      <c r="B23" s="1"/>
      <c r="T23" s="2"/>
    </row>
    <row r="24" spans="2:20">
      <c r="B24" s="1"/>
      <c r="I24" s="36" t="s">
        <v>125</v>
      </c>
      <c r="T24" s="2"/>
    </row>
    <row r="25" spans="2:20">
      <c r="B25" s="1"/>
      <c r="T25" s="2"/>
    </row>
    <row r="26" spans="2:20">
      <c r="B26" s="1"/>
      <c r="T26" s="2"/>
    </row>
    <row r="27" spans="2:20">
      <c r="B27" s="1"/>
      <c r="T27" s="2"/>
    </row>
    <row r="28" spans="2:20">
      <c r="B28" s="1"/>
      <c r="T28" s="2"/>
    </row>
    <row r="29" spans="2:20">
      <c r="B29" s="1"/>
      <c r="T29" s="2"/>
    </row>
    <row r="30" spans="2:20" ht="15.75" thickBot="1"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5"/>
    </row>
  </sheetData>
  <mergeCells count="1">
    <mergeCell ref="D1:M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44B0-1EEF-4B5A-855D-2EEFAD237BF6}">
  <dimension ref="B1:U30"/>
  <sheetViews>
    <sheetView showGridLines="0" zoomScaleNormal="100" workbookViewId="0"/>
  </sheetViews>
  <sheetFormatPr defaultRowHeight="15"/>
  <cols>
    <col min="2" max="2" width="9.7109375" bestFit="1" customWidth="1"/>
    <col min="19" max="19" width="8.28515625" customWidth="1"/>
  </cols>
  <sheetData>
    <row r="1" spans="2:21">
      <c r="B1" s="12" t="s">
        <v>15</v>
      </c>
      <c r="C1" s="13"/>
      <c r="D1" s="60" t="s">
        <v>166</v>
      </c>
      <c r="E1" s="61"/>
      <c r="F1" s="61"/>
      <c r="G1" s="61"/>
      <c r="H1" s="61"/>
      <c r="I1" s="61"/>
      <c r="J1" s="61"/>
      <c r="K1" s="61"/>
      <c r="L1" s="61"/>
      <c r="M1" s="61"/>
      <c r="N1" s="10"/>
      <c r="O1" s="13"/>
      <c r="P1" s="13"/>
      <c r="Q1" s="13"/>
      <c r="R1" s="13"/>
      <c r="S1" s="13"/>
      <c r="T1" s="14"/>
    </row>
    <row r="2" spans="2:21">
      <c r="B2" s="15"/>
      <c r="C2" s="16"/>
      <c r="D2" s="62"/>
      <c r="E2" s="62"/>
      <c r="F2" s="62"/>
      <c r="G2" s="62"/>
      <c r="H2" s="62"/>
      <c r="I2" s="62"/>
      <c r="J2" s="62"/>
      <c r="K2" s="62"/>
      <c r="L2" s="62"/>
      <c r="M2" s="62"/>
      <c r="N2" s="11"/>
      <c r="O2" s="16"/>
      <c r="P2" s="16"/>
      <c r="Q2" s="16"/>
      <c r="R2" s="16"/>
      <c r="S2" s="16"/>
      <c r="T2" s="17"/>
    </row>
    <row r="3" spans="2:21">
      <c r="B3" s="15"/>
      <c r="C3" s="16"/>
      <c r="D3" s="62"/>
      <c r="E3" s="62"/>
      <c r="F3" s="62"/>
      <c r="G3" s="62"/>
      <c r="H3" s="62"/>
      <c r="I3" s="62"/>
      <c r="J3" s="62"/>
      <c r="K3" s="62"/>
      <c r="L3" s="62"/>
      <c r="M3" s="62"/>
      <c r="N3" s="11"/>
      <c r="O3" s="16"/>
      <c r="P3" s="16"/>
      <c r="Q3" s="16"/>
      <c r="R3" s="16"/>
      <c r="S3" s="17"/>
      <c r="T3" s="11"/>
    </row>
    <row r="4" spans="2:21">
      <c r="B4" s="15"/>
      <c r="C4" s="16"/>
      <c r="D4" s="62"/>
      <c r="E4" s="62"/>
      <c r="F4" s="62"/>
      <c r="G4" s="62"/>
      <c r="H4" s="62"/>
      <c r="I4" s="62"/>
      <c r="J4" s="62"/>
      <c r="K4" s="62"/>
      <c r="L4" s="62"/>
      <c r="M4" s="62"/>
      <c r="N4" s="11"/>
      <c r="O4" s="16"/>
      <c r="P4" s="16"/>
      <c r="Q4" s="16"/>
      <c r="R4" s="16"/>
      <c r="S4" s="11"/>
      <c r="T4" s="16"/>
    </row>
    <row r="5" spans="2:21">
      <c r="B5" s="15"/>
      <c r="C5" s="16"/>
      <c r="D5" s="62"/>
      <c r="E5" s="62"/>
      <c r="F5" s="62"/>
      <c r="G5" s="62"/>
      <c r="H5" s="62"/>
      <c r="I5" s="62"/>
      <c r="J5" s="62"/>
      <c r="K5" s="62"/>
      <c r="L5" s="62"/>
      <c r="M5" s="62"/>
      <c r="N5" s="11"/>
      <c r="O5" s="16"/>
      <c r="P5" s="16"/>
      <c r="Q5" s="16"/>
      <c r="R5" s="16"/>
      <c r="S5" s="11"/>
      <c r="T5" s="11"/>
      <c r="U5" s="2"/>
    </row>
    <row r="6" spans="2:21">
      <c r="B6" s="15"/>
      <c r="C6" s="16"/>
      <c r="D6" s="62"/>
      <c r="E6" s="62"/>
      <c r="F6" s="62"/>
      <c r="G6" s="62"/>
      <c r="H6" s="62"/>
      <c r="I6" s="62"/>
      <c r="J6" s="62"/>
      <c r="K6" s="62"/>
      <c r="L6" s="62"/>
      <c r="M6" s="62"/>
      <c r="N6" s="11"/>
      <c r="O6" s="16"/>
      <c r="P6" s="16"/>
      <c r="Q6" s="16"/>
      <c r="R6" s="16"/>
      <c r="S6" s="11"/>
      <c r="T6" s="11"/>
    </row>
    <row r="7" spans="2:21">
      <c r="B7" s="1"/>
    </row>
    <row r="8" spans="2:21">
      <c r="B8" s="1"/>
      <c r="T8" s="2"/>
    </row>
    <row r="9" spans="2:21">
      <c r="B9" s="1"/>
      <c r="T9" s="2"/>
    </row>
    <row r="10" spans="2:21">
      <c r="B10" s="1"/>
      <c r="T10" s="2"/>
    </row>
    <row r="11" spans="2:21">
      <c r="B11" s="1"/>
      <c r="J11" s="8"/>
      <c r="T11" s="2"/>
    </row>
    <row r="12" spans="2:21">
      <c r="B12" s="1"/>
      <c r="T12" s="2"/>
    </row>
    <row r="13" spans="2:21">
      <c r="B13" s="1"/>
      <c r="T13" s="2"/>
    </row>
    <row r="14" spans="2:21">
      <c r="B14" s="1"/>
      <c r="T14" s="2"/>
    </row>
    <row r="15" spans="2:21">
      <c r="B15" s="1"/>
      <c r="Q15" s="9"/>
      <c r="T15" s="2"/>
    </row>
    <row r="16" spans="2:21">
      <c r="B16" s="1"/>
      <c r="T16" s="2"/>
    </row>
    <row r="17" spans="2:20">
      <c r="B17" s="1"/>
      <c r="T17" s="2"/>
    </row>
    <row r="18" spans="2:20">
      <c r="B18" s="1"/>
      <c r="D18" s="8"/>
      <c r="T18" s="2"/>
    </row>
    <row r="19" spans="2:20">
      <c r="B19" s="1"/>
      <c r="T19" s="2"/>
    </row>
    <row r="20" spans="2:20">
      <c r="B20" s="1"/>
      <c r="T20" s="2"/>
    </row>
    <row r="21" spans="2:20">
      <c r="B21" s="1"/>
      <c r="T21" s="2"/>
    </row>
    <row r="22" spans="2:20">
      <c r="B22" s="1"/>
      <c r="T22" s="2"/>
    </row>
    <row r="23" spans="2:20">
      <c r="B23" s="1"/>
      <c r="T23" s="2"/>
    </row>
    <row r="24" spans="2:20">
      <c r="B24" s="1"/>
      <c r="T24" s="2"/>
    </row>
    <row r="25" spans="2:20">
      <c r="B25" s="1"/>
      <c r="T25" s="2"/>
    </row>
    <row r="26" spans="2:20">
      <c r="B26" s="1"/>
      <c r="T26" s="2"/>
    </row>
    <row r="27" spans="2:20">
      <c r="B27" s="1"/>
      <c r="T27" s="2"/>
    </row>
    <row r="28" spans="2:20">
      <c r="B28" s="1"/>
      <c r="T28" s="2"/>
    </row>
    <row r="29" spans="2:20">
      <c r="B29" s="1"/>
      <c r="T29" s="2"/>
    </row>
    <row r="30" spans="2:20" ht="15.75" thickBot="1"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5"/>
    </row>
  </sheetData>
  <mergeCells count="1">
    <mergeCell ref="D1:M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D5D7-E1D3-4A24-AE10-60F87EC50AEF}">
  <dimension ref="B1:T30"/>
  <sheetViews>
    <sheetView showGridLines="0" workbookViewId="0">
      <selection activeCell="T32" sqref="T32"/>
    </sheetView>
  </sheetViews>
  <sheetFormatPr defaultRowHeight="15"/>
  <sheetData>
    <row r="1" spans="2:20">
      <c r="B1" s="12" t="s">
        <v>15</v>
      </c>
      <c r="C1" s="13"/>
      <c r="D1" s="63"/>
      <c r="E1" s="54"/>
      <c r="F1" s="54"/>
      <c r="G1" s="54"/>
      <c r="H1" s="54"/>
      <c r="I1" s="54"/>
      <c r="J1" s="54"/>
      <c r="K1" s="54"/>
      <c r="L1" s="54"/>
      <c r="M1" s="54"/>
      <c r="N1" s="10"/>
      <c r="O1" s="13"/>
      <c r="P1" s="13"/>
      <c r="Q1" s="13"/>
      <c r="R1" s="13"/>
      <c r="S1" s="13"/>
      <c r="T1" s="14"/>
    </row>
    <row r="2" spans="2:20">
      <c r="B2" s="15"/>
      <c r="C2" s="16"/>
      <c r="D2" s="55"/>
      <c r="E2" s="55"/>
      <c r="F2" s="55"/>
      <c r="G2" s="55"/>
      <c r="H2" s="55"/>
      <c r="I2" s="55"/>
      <c r="J2" s="55"/>
      <c r="K2" s="55"/>
      <c r="L2" s="55"/>
      <c r="M2" s="55"/>
      <c r="N2" s="11"/>
      <c r="O2" s="16"/>
      <c r="P2" s="16"/>
      <c r="Q2" s="16"/>
      <c r="R2" s="16"/>
      <c r="S2" s="16"/>
      <c r="T2" s="17"/>
    </row>
    <row r="3" spans="2:20">
      <c r="B3" s="15"/>
      <c r="C3" s="16"/>
      <c r="D3" s="55"/>
      <c r="E3" s="55"/>
      <c r="F3" s="55"/>
      <c r="G3" s="55"/>
      <c r="H3" s="55"/>
      <c r="I3" s="55"/>
      <c r="J3" s="55"/>
      <c r="K3" s="55"/>
      <c r="L3" s="55"/>
      <c r="M3" s="55"/>
      <c r="N3" s="11"/>
      <c r="O3" s="16"/>
      <c r="P3" s="16"/>
      <c r="Q3" s="16"/>
      <c r="R3" s="16"/>
      <c r="S3" s="16"/>
      <c r="T3" s="17"/>
    </row>
    <row r="4" spans="2:20">
      <c r="B4" s="15"/>
      <c r="C4" s="16"/>
      <c r="D4" s="55"/>
      <c r="E4" s="55"/>
      <c r="F4" s="55"/>
      <c r="G4" s="55"/>
      <c r="H4" s="55"/>
      <c r="I4" s="55"/>
      <c r="J4" s="55"/>
      <c r="K4" s="55"/>
      <c r="L4" s="55"/>
      <c r="M4" s="55"/>
      <c r="N4" s="11"/>
      <c r="O4" s="16"/>
      <c r="P4" s="16"/>
      <c r="Q4" s="16"/>
      <c r="R4" s="16"/>
      <c r="S4" s="16"/>
      <c r="T4" s="17"/>
    </row>
    <row r="5" spans="2:20">
      <c r="B5" s="15"/>
      <c r="C5" s="16"/>
      <c r="D5" s="55"/>
      <c r="E5" s="55"/>
      <c r="F5" s="55"/>
      <c r="G5" s="55"/>
      <c r="H5" s="55"/>
      <c r="I5" s="55"/>
      <c r="J5" s="55"/>
      <c r="K5" s="55"/>
      <c r="L5" s="55"/>
      <c r="M5" s="55"/>
      <c r="N5" s="11"/>
      <c r="O5" s="16"/>
      <c r="P5" s="16"/>
      <c r="Q5" s="16"/>
      <c r="R5" s="16"/>
      <c r="S5" s="16"/>
      <c r="T5" s="17"/>
    </row>
    <row r="6" spans="2:20">
      <c r="B6" s="15"/>
      <c r="C6" s="16"/>
      <c r="D6" s="55"/>
      <c r="E6" s="55"/>
      <c r="F6" s="55"/>
      <c r="G6" s="55"/>
      <c r="H6" s="55"/>
      <c r="I6" s="55"/>
      <c r="J6" s="55"/>
      <c r="K6" s="55"/>
      <c r="L6" s="55"/>
      <c r="M6" s="55"/>
      <c r="N6" s="11"/>
      <c r="O6" s="16"/>
      <c r="P6" s="16"/>
      <c r="Q6" s="16"/>
      <c r="R6" s="16"/>
      <c r="S6" s="16"/>
      <c r="T6" s="17"/>
    </row>
    <row r="7" spans="2:20">
      <c r="B7" s="1"/>
      <c r="T7" s="2"/>
    </row>
    <row r="8" spans="2:20">
      <c r="B8" s="1"/>
      <c r="T8" s="2"/>
    </row>
    <row r="9" spans="2:20">
      <c r="B9" s="1"/>
      <c r="T9" s="2"/>
    </row>
    <row r="10" spans="2:20">
      <c r="B10" s="1"/>
      <c r="T10" s="2"/>
    </row>
    <row r="11" spans="2:20">
      <c r="B11" s="1"/>
      <c r="J11" s="8"/>
      <c r="T11" s="2"/>
    </row>
    <row r="12" spans="2:20">
      <c r="B12" s="1"/>
      <c r="T12" s="2"/>
    </row>
    <row r="13" spans="2:20">
      <c r="B13" s="1"/>
      <c r="T13" s="2"/>
    </row>
    <row r="14" spans="2:20">
      <c r="B14" s="1"/>
      <c r="T14" s="2"/>
    </row>
    <row r="15" spans="2:20">
      <c r="B15" s="1"/>
      <c r="Q15" s="9"/>
      <c r="T15" s="2"/>
    </row>
    <row r="16" spans="2:20">
      <c r="B16" s="1"/>
      <c r="T16" s="2"/>
    </row>
    <row r="17" spans="2:20">
      <c r="B17" s="1"/>
      <c r="T17" s="2"/>
    </row>
    <row r="18" spans="2:20">
      <c r="B18" s="1"/>
      <c r="D18" s="8"/>
      <c r="T18" s="2"/>
    </row>
    <row r="19" spans="2:20">
      <c r="B19" s="1"/>
      <c r="T19" s="2"/>
    </row>
    <row r="20" spans="2:20">
      <c r="B20" s="1"/>
      <c r="T20" s="2"/>
    </row>
    <row r="21" spans="2:20">
      <c r="B21" s="1"/>
      <c r="T21" s="2"/>
    </row>
    <row r="22" spans="2:20">
      <c r="B22" s="1"/>
      <c r="T22" s="2"/>
    </row>
    <row r="23" spans="2:20">
      <c r="B23" s="1"/>
      <c r="T23" s="2"/>
    </row>
    <row r="24" spans="2:20">
      <c r="B24" s="1"/>
      <c r="T24" s="2"/>
    </row>
    <row r="25" spans="2:20">
      <c r="B25" s="1"/>
      <c r="T25" s="2"/>
    </row>
    <row r="26" spans="2:20">
      <c r="B26" s="1"/>
      <c r="T26" s="2"/>
    </row>
    <row r="27" spans="2:20">
      <c r="B27" s="1"/>
      <c r="T27" s="2"/>
    </row>
    <row r="28" spans="2:20">
      <c r="B28" s="1"/>
      <c r="T28" s="2"/>
    </row>
    <row r="29" spans="2:20">
      <c r="B29" s="1"/>
      <c r="T29" s="2"/>
    </row>
    <row r="30" spans="2:20" ht="15.75" thickBot="1"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5"/>
    </row>
  </sheetData>
  <mergeCells count="1">
    <mergeCell ref="D1:M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7C61-2E7A-42D4-8559-E842A996276C}">
  <dimension ref="D1:O45"/>
  <sheetViews>
    <sheetView tabSelected="1" workbookViewId="0">
      <selection activeCell="G16" sqref="G16"/>
    </sheetView>
  </sheetViews>
  <sheetFormatPr defaultRowHeight="15"/>
  <cols>
    <col min="4" max="4" width="15.140625" customWidth="1"/>
    <col min="5" max="6" width="11" customWidth="1"/>
    <col min="7" max="7" width="10.85546875" customWidth="1"/>
    <col min="9" max="9" width="10.85546875" customWidth="1"/>
    <col min="12" max="12" width="13.85546875" customWidth="1"/>
    <col min="13" max="13" width="11.5703125" customWidth="1"/>
    <col min="14" max="14" width="11.7109375" customWidth="1"/>
  </cols>
  <sheetData>
    <row r="1" spans="4:15">
      <c r="D1" t="s">
        <v>0</v>
      </c>
      <c r="E1" t="s">
        <v>17</v>
      </c>
      <c r="F1" t="s">
        <v>18</v>
      </c>
      <c r="G1" t="s">
        <v>19</v>
      </c>
      <c r="L1" t="s">
        <v>21</v>
      </c>
      <c r="N1" s="7">
        <v>0.3</v>
      </c>
    </row>
    <row r="2" spans="4:15">
      <c r="D2" t="s">
        <v>2</v>
      </c>
      <c r="E2">
        <v>18</v>
      </c>
      <c r="F2">
        <v>44</v>
      </c>
      <c r="G2" s="6">
        <f>Table1[[#This Row],[Saudi]]/(Table1[[#This Row],[Saudi]]+Table1[[#This Row],[Non-Saudi]])</f>
        <v>0.29032258064516131</v>
      </c>
      <c r="M2" t="s">
        <v>22</v>
      </c>
      <c r="N2" s="6"/>
      <c r="O2" t="s">
        <v>23</v>
      </c>
    </row>
    <row r="3" spans="4:15">
      <c r="D3" t="s">
        <v>3</v>
      </c>
      <c r="E3">
        <v>120</v>
      </c>
      <c r="F3">
        <v>237</v>
      </c>
      <c r="G3" s="6">
        <f>Table1[[#This Row],[Saudi]]/(Table1[[#This Row],[Saudi]]+Table1[[#This Row],[Non-Saudi]])</f>
        <v>0.33613445378151263</v>
      </c>
      <c r="I3" t="s">
        <v>20</v>
      </c>
      <c r="J3" s="19">
        <f>Table1[[#Totals],[Saudization]]</f>
        <v>0.31987046455940915</v>
      </c>
      <c r="L3" s="18" t="s">
        <v>2</v>
      </c>
      <c r="M3" s="6">
        <f>IF(G2&lt;$N$1,G2,"Non")</f>
        <v>0.29032258064516131</v>
      </c>
      <c r="O3" s="6" t="str">
        <f>IF(G2&gt;=$N$1,G2,"Non")</f>
        <v>Non</v>
      </c>
    </row>
    <row r="4" spans="4:15">
      <c r="D4" t="s">
        <v>4</v>
      </c>
      <c r="E4">
        <v>37</v>
      </c>
      <c r="F4">
        <v>240</v>
      </c>
      <c r="G4" s="6">
        <f>Table1[[#This Row],[Saudi]]/(Table1[[#This Row],[Saudi]]+Table1[[#This Row],[Non-Saudi]])</f>
        <v>0.13357400722021662</v>
      </c>
      <c r="I4" t="s">
        <v>18</v>
      </c>
      <c r="J4" s="19">
        <f>1-J3</f>
        <v>0.68012953544059085</v>
      </c>
      <c r="L4" t="s">
        <v>3</v>
      </c>
      <c r="M4" s="6" t="str">
        <f t="shared" ref="M4:M8" si="0">IF(G3&lt;$N$1,G3,"Non")</f>
        <v>Non</v>
      </c>
      <c r="O4" s="6">
        <f t="shared" ref="O4:O8" si="1">IF(G3&gt;=$N$1,G3,"Non")</f>
        <v>0.33613445378151263</v>
      </c>
    </row>
    <row r="5" spans="4:15">
      <c r="D5" t="s">
        <v>5</v>
      </c>
      <c r="E5">
        <v>100</v>
      </c>
      <c r="F5">
        <v>240</v>
      </c>
      <c r="G5" s="6">
        <f>Table1[[#This Row],[Saudi]]/(Table1[[#This Row],[Saudi]]+Table1[[#This Row],[Non-Saudi]])</f>
        <v>0.29411764705882354</v>
      </c>
      <c r="L5" s="18" t="s">
        <v>4</v>
      </c>
      <c r="M5" s="6">
        <f t="shared" si="0"/>
        <v>0.13357400722021662</v>
      </c>
      <c r="O5" s="6" t="str">
        <f t="shared" si="1"/>
        <v>Non</v>
      </c>
    </row>
    <row r="6" spans="4:15">
      <c r="D6" t="s">
        <v>6</v>
      </c>
      <c r="E6">
        <v>77</v>
      </c>
      <c r="F6">
        <v>60</v>
      </c>
      <c r="G6" s="6">
        <f>Table1[[#This Row],[Saudi]]/(Table1[[#This Row],[Saudi]]+Table1[[#This Row],[Non-Saudi]])</f>
        <v>0.56204379562043794</v>
      </c>
      <c r="L6" t="s">
        <v>5</v>
      </c>
      <c r="M6" s="6">
        <f t="shared" si="0"/>
        <v>0.29411764705882354</v>
      </c>
      <c r="O6" s="6" t="str">
        <f t="shared" si="1"/>
        <v>Non</v>
      </c>
    </row>
    <row r="7" spans="4:15">
      <c r="D7" t="s">
        <v>1</v>
      </c>
      <c r="E7">
        <v>100</v>
      </c>
      <c r="F7">
        <v>230</v>
      </c>
      <c r="G7" s="6">
        <f>Table1[[#This Row],[Saudi]]/(Table1[[#This Row],[Saudi]]+Table1[[#This Row],[Non-Saudi]])</f>
        <v>0.30303030303030304</v>
      </c>
      <c r="L7" s="18" t="s">
        <v>6</v>
      </c>
      <c r="M7" s="6" t="str">
        <f t="shared" si="0"/>
        <v>Non</v>
      </c>
      <c r="O7" s="6">
        <f t="shared" si="1"/>
        <v>0.56204379562043794</v>
      </c>
    </row>
    <row r="8" spans="4:15">
      <c r="E8">
        <f>SUBTOTAL(109,E2:E7)</f>
        <v>452</v>
      </c>
      <c r="F8">
        <f>SUBTOTAL(109,F2:F7)</f>
        <v>1051</v>
      </c>
      <c r="G8" s="7">
        <f>SUBTOTAL(101,Table1[Saudization])</f>
        <v>0.31987046455940915</v>
      </c>
      <c r="L8" t="s">
        <v>1</v>
      </c>
      <c r="M8" s="6" t="str">
        <f t="shared" si="0"/>
        <v>Non</v>
      </c>
      <c r="O8" s="6">
        <f t="shared" si="1"/>
        <v>0.30303030303030304</v>
      </c>
    </row>
    <row r="10" spans="4:15">
      <c r="D10" t="s">
        <v>25</v>
      </c>
      <c r="E10" s="7">
        <v>0.17</v>
      </c>
      <c r="F10" s="7">
        <f>1-E10</f>
        <v>0.83</v>
      </c>
    </row>
    <row r="11" spans="4:15">
      <c r="L11" t="s">
        <v>8</v>
      </c>
    </row>
    <row r="12" spans="4:15">
      <c r="D12" t="s">
        <v>7</v>
      </c>
      <c r="E12" t="s">
        <v>29</v>
      </c>
      <c r="L12" t="s">
        <v>0</v>
      </c>
      <c r="M12" t="s">
        <v>9</v>
      </c>
      <c r="N12" t="s">
        <v>7</v>
      </c>
    </row>
    <row r="13" spans="4:15">
      <c r="D13" s="20" t="s">
        <v>26</v>
      </c>
      <c r="E13" s="20">
        <v>900</v>
      </c>
      <c r="L13" t="s">
        <v>2</v>
      </c>
      <c r="M13" s="6">
        <v>0.88</v>
      </c>
      <c r="N13" s="7">
        <f>1-M13</f>
        <v>0.12</v>
      </c>
    </row>
    <row r="14" spans="4:15">
      <c r="D14" s="20" t="s">
        <v>27</v>
      </c>
      <c r="E14" s="20">
        <v>163</v>
      </c>
      <c r="L14" t="s">
        <v>3</v>
      </c>
      <c r="M14" s="6">
        <v>1</v>
      </c>
      <c r="N14" s="7">
        <f t="shared" ref="N14:N18" si="2">1-M14</f>
        <v>0</v>
      </c>
    </row>
    <row r="15" spans="4:15">
      <c r="D15" s="20" t="s">
        <v>28</v>
      </c>
      <c r="E15" s="20">
        <v>600</v>
      </c>
      <c r="L15" t="s">
        <v>6</v>
      </c>
      <c r="M15" s="6">
        <v>0.7</v>
      </c>
      <c r="N15" s="7">
        <f t="shared" si="2"/>
        <v>0.30000000000000004</v>
      </c>
    </row>
    <row r="16" spans="4:15">
      <c r="L16" t="s">
        <v>4</v>
      </c>
      <c r="M16" s="6">
        <v>0.98</v>
      </c>
      <c r="N16" s="7">
        <f t="shared" si="2"/>
        <v>2.0000000000000018E-2</v>
      </c>
    </row>
    <row r="17" spans="4:14">
      <c r="L17" t="s">
        <v>5</v>
      </c>
      <c r="M17" s="6">
        <v>1</v>
      </c>
      <c r="N17" s="7">
        <f t="shared" si="2"/>
        <v>0</v>
      </c>
    </row>
    <row r="18" spans="4:14">
      <c r="L18" t="s">
        <v>1</v>
      </c>
      <c r="M18" s="6">
        <v>0.45</v>
      </c>
      <c r="N18" s="7">
        <f t="shared" si="2"/>
        <v>0.55000000000000004</v>
      </c>
    </row>
    <row r="19" spans="4:14">
      <c r="E19" t="s">
        <v>35</v>
      </c>
      <c r="F19" t="s">
        <v>36</v>
      </c>
      <c r="M19" s="25">
        <f>SUBTOTAL(101,Table3[Update %])</f>
        <v>0.83500000000000008</v>
      </c>
      <c r="N19" s="7">
        <f>SUBTOTAL(101,Table3[Column1])</f>
        <v>0.16500000000000001</v>
      </c>
    </row>
    <row r="20" spans="4:14">
      <c r="E20" t="s">
        <v>37</v>
      </c>
      <c r="F20">
        <v>590</v>
      </c>
    </row>
    <row r="21" spans="4:14">
      <c r="E21" t="s">
        <v>38</v>
      </c>
      <c r="F21">
        <v>400</v>
      </c>
      <c r="M21" s="7">
        <f>Table3[[#Totals],[Update %]]</f>
        <v>0.83500000000000008</v>
      </c>
    </row>
    <row r="22" spans="4:14">
      <c r="E22" t="s">
        <v>39</v>
      </c>
      <c r="F22">
        <v>324</v>
      </c>
    </row>
    <row r="23" spans="4:14">
      <c r="E23" t="s">
        <v>40</v>
      </c>
      <c r="F23">
        <v>219</v>
      </c>
      <c r="L23" s="21" t="s">
        <v>0</v>
      </c>
      <c r="M23" s="21" t="s">
        <v>9</v>
      </c>
      <c r="N23" s="21" t="s">
        <v>34</v>
      </c>
    </row>
    <row r="24" spans="4:14">
      <c r="E24" t="s">
        <v>41</v>
      </c>
      <c r="F24">
        <v>130</v>
      </c>
      <c r="L24" s="18" t="s">
        <v>2</v>
      </c>
      <c r="M24" s="26">
        <v>0.8</v>
      </c>
      <c r="N24" s="27">
        <f>1-M24</f>
        <v>0.19999999999999996</v>
      </c>
    </row>
    <row r="25" spans="4:14">
      <c r="L25" t="s">
        <v>3</v>
      </c>
      <c r="M25" s="6">
        <v>0.99</v>
      </c>
      <c r="N25" s="27">
        <f t="shared" ref="N25:N29" si="3">1-M25</f>
        <v>1.0000000000000009E-2</v>
      </c>
    </row>
    <row r="26" spans="4:14">
      <c r="L26" s="18" t="s">
        <v>6</v>
      </c>
      <c r="M26" s="26">
        <v>0.3</v>
      </c>
      <c r="N26" s="27">
        <f t="shared" si="3"/>
        <v>0.7</v>
      </c>
    </row>
    <row r="27" spans="4:14">
      <c r="L27" t="s">
        <v>4</v>
      </c>
      <c r="M27" s="6">
        <v>0.98</v>
      </c>
      <c r="N27" s="27">
        <f t="shared" si="3"/>
        <v>2.0000000000000018E-2</v>
      </c>
    </row>
    <row r="28" spans="4:14">
      <c r="D28" t="s">
        <v>42</v>
      </c>
      <c r="E28" s="7">
        <v>0.4</v>
      </c>
      <c r="L28" s="18" t="s">
        <v>5</v>
      </c>
      <c r="M28" s="26">
        <v>0.88</v>
      </c>
      <c r="N28" s="27">
        <f t="shared" si="3"/>
        <v>0.12</v>
      </c>
    </row>
    <row r="29" spans="4:14">
      <c r="D29" t="s">
        <v>43</v>
      </c>
      <c r="E29" s="7">
        <f>1-E28</f>
        <v>0.6</v>
      </c>
      <c r="L29" t="s">
        <v>1</v>
      </c>
      <c r="M29" s="6">
        <v>0.7</v>
      </c>
      <c r="N29" s="27">
        <f t="shared" si="3"/>
        <v>0.30000000000000004</v>
      </c>
    </row>
    <row r="31" spans="4:14">
      <c r="M31" s="7">
        <f>AVERAGE(M24:M29)</f>
        <v>0.77499999999999991</v>
      </c>
    </row>
    <row r="32" spans="4:14">
      <c r="D32" t="s">
        <v>44</v>
      </c>
      <c r="E32">
        <v>133</v>
      </c>
    </row>
    <row r="33" spans="4:13">
      <c r="D33" t="s">
        <v>45</v>
      </c>
      <c r="E33">
        <f>([1]!Table1[[#Totals],[Saudi]]+[1]!Table1[[#Totals],[Non-Saudi]])-E32</f>
        <v>1370</v>
      </c>
      <c r="L33" t="s">
        <v>46</v>
      </c>
    </row>
    <row r="34" spans="4:13">
      <c r="L34" t="s">
        <v>0</v>
      </c>
      <c r="M34" t="s">
        <v>47</v>
      </c>
    </row>
    <row r="35" spans="4:13">
      <c r="L35" t="s">
        <v>2</v>
      </c>
      <c r="M35">
        <v>5</v>
      </c>
    </row>
    <row r="36" spans="4:13">
      <c r="E36" t="s">
        <v>48</v>
      </c>
      <c r="F36" t="s">
        <v>36</v>
      </c>
      <c r="L36" t="s">
        <v>3</v>
      </c>
      <c r="M36">
        <v>8</v>
      </c>
    </row>
    <row r="37" spans="4:13">
      <c r="E37" t="s">
        <v>49</v>
      </c>
      <c r="F37">
        <v>120</v>
      </c>
      <c r="L37" t="s">
        <v>4</v>
      </c>
      <c r="M37">
        <v>4.5</v>
      </c>
    </row>
    <row r="38" spans="4:13">
      <c r="E38" t="s">
        <v>50</v>
      </c>
      <c r="F38">
        <v>300</v>
      </c>
      <c r="L38" t="s">
        <v>5</v>
      </c>
      <c r="M38">
        <v>6</v>
      </c>
    </row>
    <row r="39" spans="4:13">
      <c r="E39" t="s">
        <v>51</v>
      </c>
      <c r="F39">
        <v>760</v>
      </c>
      <c r="L39" t="s">
        <v>6</v>
      </c>
      <c r="M39">
        <v>8</v>
      </c>
    </row>
    <row r="40" spans="4:13">
      <c r="E40" t="s">
        <v>52</v>
      </c>
      <c r="F40">
        <v>450</v>
      </c>
      <c r="L40" t="s">
        <v>1</v>
      </c>
      <c r="M40">
        <v>10</v>
      </c>
    </row>
    <row r="41" spans="4:13">
      <c r="E41" t="s">
        <v>53</v>
      </c>
      <c r="F41">
        <v>33</v>
      </c>
    </row>
    <row r="42" spans="4:13">
      <c r="F42">
        <f>SUBTOTAL(109,Table5[Count])</f>
        <v>1663</v>
      </c>
    </row>
    <row r="45" spans="4:13">
      <c r="D45" t="s">
        <v>54</v>
      </c>
      <c r="E45" s="7">
        <v>0.65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991E-1F74-497F-830C-967ED0A36739}">
  <dimension ref="C1:R41"/>
  <sheetViews>
    <sheetView topLeftCell="A25" workbookViewId="0">
      <selection activeCell="I1" sqref="I1"/>
    </sheetView>
  </sheetViews>
  <sheetFormatPr defaultRowHeight="15"/>
  <cols>
    <col min="4" max="4" width="16.85546875" customWidth="1"/>
    <col min="9" max="9" width="14.7109375" customWidth="1"/>
    <col min="10" max="10" width="13.85546875" customWidth="1"/>
    <col min="11" max="11" width="11.28515625" customWidth="1"/>
    <col min="14" max="14" width="23.7109375" customWidth="1"/>
    <col min="15" max="15" width="25.42578125" customWidth="1"/>
    <col min="17" max="17" width="11.7109375" customWidth="1"/>
  </cols>
  <sheetData>
    <row r="1" spans="3:18">
      <c r="I1" t="s">
        <v>167</v>
      </c>
    </row>
    <row r="4" spans="3:18">
      <c r="C4" t="s">
        <v>168</v>
      </c>
      <c r="D4" t="s">
        <v>67</v>
      </c>
      <c r="E4" t="s">
        <v>36</v>
      </c>
    </row>
    <row r="5" spans="3:18">
      <c r="D5" t="s">
        <v>55</v>
      </c>
      <c r="E5">
        <v>92</v>
      </c>
      <c r="H5" s="28"/>
      <c r="J5" t="s">
        <v>169</v>
      </c>
    </row>
    <row r="6" spans="3:18">
      <c r="D6" t="s">
        <v>56</v>
      </c>
      <c r="E6">
        <v>101</v>
      </c>
      <c r="I6" s="21" t="s">
        <v>0</v>
      </c>
      <c r="J6" t="s">
        <v>69</v>
      </c>
      <c r="K6" t="s">
        <v>70</v>
      </c>
      <c r="Q6" t="s">
        <v>170</v>
      </c>
    </row>
    <row r="7" spans="3:18">
      <c r="D7" t="s">
        <v>57</v>
      </c>
      <c r="E7">
        <v>129</v>
      </c>
      <c r="I7" t="s">
        <v>5</v>
      </c>
      <c r="J7">
        <v>60</v>
      </c>
      <c r="K7">
        <v>5</v>
      </c>
      <c r="Q7" t="s">
        <v>71</v>
      </c>
      <c r="R7" t="s">
        <v>69</v>
      </c>
    </row>
    <row r="8" spans="3:18">
      <c r="D8" t="s">
        <v>58</v>
      </c>
      <c r="E8">
        <v>152</v>
      </c>
      <c r="I8" t="s">
        <v>3</v>
      </c>
      <c r="J8">
        <v>55</v>
      </c>
      <c r="K8">
        <v>17</v>
      </c>
      <c r="Q8" t="s">
        <v>72</v>
      </c>
      <c r="R8">
        <v>1</v>
      </c>
    </row>
    <row r="9" spans="3:18">
      <c r="D9" t="s">
        <v>59</v>
      </c>
      <c r="E9">
        <v>120</v>
      </c>
      <c r="I9" t="s">
        <v>1</v>
      </c>
      <c r="J9">
        <v>55</v>
      </c>
      <c r="K9">
        <v>18</v>
      </c>
      <c r="Q9" t="s">
        <v>73</v>
      </c>
      <c r="R9">
        <v>2</v>
      </c>
    </row>
    <row r="10" spans="3:18">
      <c r="D10" t="s">
        <v>60</v>
      </c>
      <c r="E10">
        <v>100</v>
      </c>
      <c r="I10" s="18" t="s">
        <v>4</v>
      </c>
      <c r="J10">
        <v>40</v>
      </c>
      <c r="K10">
        <v>5</v>
      </c>
      <c r="Q10" t="s">
        <v>74</v>
      </c>
      <c r="R10">
        <v>5</v>
      </c>
    </row>
    <row r="11" spans="3:18">
      <c r="D11" t="s">
        <v>61</v>
      </c>
      <c r="E11">
        <v>99</v>
      </c>
      <c r="I11" s="18" t="s">
        <v>6</v>
      </c>
      <c r="J11">
        <v>26</v>
      </c>
      <c r="K11">
        <v>15</v>
      </c>
      <c r="Q11" t="s">
        <v>75</v>
      </c>
      <c r="R11">
        <v>22</v>
      </c>
    </row>
    <row r="12" spans="3:18">
      <c r="D12" t="s">
        <v>62</v>
      </c>
      <c r="E12">
        <v>158</v>
      </c>
      <c r="I12" s="18" t="s">
        <v>2</v>
      </c>
      <c r="J12">
        <v>12</v>
      </c>
      <c r="K12">
        <v>15</v>
      </c>
      <c r="Q12" t="s">
        <v>76</v>
      </c>
      <c r="R12">
        <v>40</v>
      </c>
    </row>
    <row r="13" spans="3:18">
      <c r="D13" t="s">
        <v>63</v>
      </c>
      <c r="E13">
        <v>154</v>
      </c>
      <c r="J13">
        <f t="shared" ref="J13:K13" si="0">SUBTOTAL(109,J7:J12)</f>
        <v>248</v>
      </c>
      <c r="K13">
        <f t="shared" si="0"/>
        <v>75</v>
      </c>
      <c r="Q13" t="s">
        <v>77</v>
      </c>
      <c r="R13">
        <v>46</v>
      </c>
    </row>
    <row r="14" spans="3:18">
      <c r="D14" t="s">
        <v>64</v>
      </c>
      <c r="E14">
        <v>84</v>
      </c>
      <c r="Q14" t="s">
        <v>78</v>
      </c>
      <c r="R14">
        <v>42</v>
      </c>
    </row>
    <row r="15" spans="3:18">
      <c r="D15" t="s">
        <v>65</v>
      </c>
      <c r="E15">
        <v>140</v>
      </c>
      <c r="Q15" t="s">
        <v>79</v>
      </c>
      <c r="R15">
        <v>90</v>
      </c>
    </row>
    <row r="16" spans="3:18">
      <c r="D16" t="s">
        <v>66</v>
      </c>
      <c r="E16">
        <v>80</v>
      </c>
      <c r="I16" t="s">
        <v>171</v>
      </c>
      <c r="R16">
        <f>SUBTOTAL(109,Table9[Hired])</f>
        <v>248</v>
      </c>
    </row>
    <row r="17" spans="4:16">
      <c r="I17" t="s">
        <v>80</v>
      </c>
      <c r="J17" t="s">
        <v>36</v>
      </c>
    </row>
    <row r="18" spans="4:16">
      <c r="D18" t="s">
        <v>172</v>
      </c>
      <c r="I18" t="s">
        <v>69</v>
      </c>
      <c r="J18">
        <v>5</v>
      </c>
      <c r="N18" t="s">
        <v>173</v>
      </c>
    </row>
    <row r="19" spans="4:16">
      <c r="D19" t="s">
        <v>85</v>
      </c>
      <c r="E19" t="s">
        <v>36</v>
      </c>
      <c r="I19" t="s">
        <v>81</v>
      </c>
      <c r="J19">
        <v>10</v>
      </c>
      <c r="N19" t="s">
        <v>90</v>
      </c>
      <c r="O19" t="s">
        <v>36</v>
      </c>
    </row>
    <row r="20" spans="4:16">
      <c r="D20" t="s">
        <v>86</v>
      </c>
      <c r="E20">
        <v>33</v>
      </c>
      <c r="I20" t="s">
        <v>82</v>
      </c>
      <c r="J20">
        <v>22</v>
      </c>
      <c r="N20" t="s">
        <v>91</v>
      </c>
      <c r="O20">
        <v>33</v>
      </c>
    </row>
    <row r="21" spans="4:16">
      <c r="D21" t="s">
        <v>87</v>
      </c>
      <c r="E21">
        <v>40</v>
      </c>
      <c r="I21" t="s">
        <v>83</v>
      </c>
      <c r="J21">
        <v>75</v>
      </c>
      <c r="N21" t="s">
        <v>92</v>
      </c>
      <c r="O21">
        <v>30</v>
      </c>
    </row>
    <row r="22" spans="4:16">
      <c r="D22" t="s">
        <v>88</v>
      </c>
      <c r="E22">
        <v>5</v>
      </c>
      <c r="I22" t="s">
        <v>84</v>
      </c>
      <c r="J22">
        <v>100</v>
      </c>
      <c r="N22" t="s">
        <v>93</v>
      </c>
      <c r="O22">
        <v>18</v>
      </c>
    </row>
    <row r="23" spans="4:16">
      <c r="D23" t="s">
        <v>89</v>
      </c>
      <c r="E23">
        <v>43</v>
      </c>
      <c r="N23" t="s">
        <v>94</v>
      </c>
      <c r="O23">
        <v>16</v>
      </c>
    </row>
    <row r="24" spans="4:16">
      <c r="N24" t="s">
        <v>95</v>
      </c>
      <c r="O24">
        <v>15</v>
      </c>
    </row>
    <row r="25" spans="4:16">
      <c r="N25" t="s">
        <v>96</v>
      </c>
      <c r="O25">
        <v>12</v>
      </c>
    </row>
    <row r="26" spans="4:16">
      <c r="N26" t="s">
        <v>97</v>
      </c>
      <c r="O26">
        <v>6</v>
      </c>
    </row>
    <row r="28" spans="4:16">
      <c r="I28" t="s">
        <v>174</v>
      </c>
    </row>
    <row r="29" spans="4:16">
      <c r="I29" s="21" t="s">
        <v>98</v>
      </c>
      <c r="J29" s="21" t="s">
        <v>99</v>
      </c>
      <c r="O29" t="s">
        <v>104</v>
      </c>
    </row>
    <row r="30" spans="4:16">
      <c r="I30" s="18" t="s">
        <v>55</v>
      </c>
      <c r="J30" s="18">
        <v>9833</v>
      </c>
      <c r="O30" t="s">
        <v>100</v>
      </c>
      <c r="P30" s="7">
        <v>0.87</v>
      </c>
    </row>
    <row r="31" spans="4:16">
      <c r="I31" t="s">
        <v>56</v>
      </c>
      <c r="J31">
        <v>14695</v>
      </c>
      <c r="O31" t="s">
        <v>105</v>
      </c>
      <c r="P31" s="7">
        <v>0.77</v>
      </c>
    </row>
    <row r="32" spans="4:16">
      <c r="I32" s="18" t="s">
        <v>57</v>
      </c>
      <c r="J32" s="18">
        <v>17210</v>
      </c>
      <c r="O32" t="s">
        <v>106</v>
      </c>
      <c r="P32">
        <v>52</v>
      </c>
    </row>
    <row r="33" spans="9:10">
      <c r="I33" t="s">
        <v>58</v>
      </c>
      <c r="J33">
        <v>13812</v>
      </c>
    </row>
    <row r="34" spans="9:10">
      <c r="I34" s="18" t="s">
        <v>59</v>
      </c>
      <c r="J34" s="18">
        <v>18762</v>
      </c>
    </row>
    <row r="35" spans="9:10">
      <c r="I35" t="s">
        <v>60</v>
      </c>
      <c r="J35">
        <v>17688</v>
      </c>
    </row>
    <row r="36" spans="9:10">
      <c r="I36" s="18" t="s">
        <v>61</v>
      </c>
      <c r="J36" s="18">
        <v>15498</v>
      </c>
    </row>
    <row r="37" spans="9:10">
      <c r="I37" t="s">
        <v>62</v>
      </c>
      <c r="J37">
        <v>21502</v>
      </c>
    </row>
    <row r="38" spans="9:10">
      <c r="I38" s="18" t="s">
        <v>63</v>
      </c>
      <c r="J38" s="18">
        <v>8241</v>
      </c>
    </row>
    <row r="39" spans="9:10">
      <c r="I39" t="s">
        <v>64</v>
      </c>
      <c r="J39">
        <v>15587</v>
      </c>
    </row>
    <row r="40" spans="9:10">
      <c r="I40" s="18" t="s">
        <v>65</v>
      </c>
      <c r="J40" s="18">
        <v>7930</v>
      </c>
    </row>
    <row r="41" spans="9:10">
      <c r="I41" t="s">
        <v>66</v>
      </c>
      <c r="J41">
        <v>13951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64B2-C3AB-4440-A91F-792A7D7A7C82}">
  <dimension ref="D4:S30"/>
  <sheetViews>
    <sheetView topLeftCell="C1" workbookViewId="0">
      <selection activeCell="K32" sqref="K32"/>
    </sheetView>
  </sheetViews>
  <sheetFormatPr defaultRowHeight="15"/>
  <cols>
    <col min="9" max="9" width="15.5703125" customWidth="1"/>
    <col min="10" max="10" width="12.5703125" customWidth="1"/>
    <col min="13" max="13" width="15" customWidth="1"/>
    <col min="17" max="17" width="19.7109375" customWidth="1"/>
  </cols>
  <sheetData>
    <row r="4" spans="4:19">
      <c r="D4" t="s">
        <v>67</v>
      </c>
      <c r="E4" t="s">
        <v>36</v>
      </c>
      <c r="I4" s="35" t="s">
        <v>0</v>
      </c>
      <c r="J4" s="35" t="s">
        <v>108</v>
      </c>
      <c r="M4" s="35" t="s">
        <v>109</v>
      </c>
      <c r="N4" s="35" t="s">
        <v>36</v>
      </c>
      <c r="Q4" t="s">
        <v>116</v>
      </c>
      <c r="R4" s="7">
        <v>0.78</v>
      </c>
    </row>
    <row r="5" spans="4:19">
      <c r="D5" t="s">
        <v>55</v>
      </c>
      <c r="E5">
        <v>92</v>
      </c>
      <c r="I5" t="s">
        <v>3</v>
      </c>
      <c r="J5">
        <v>120</v>
      </c>
      <c r="M5" s="18" t="s">
        <v>110</v>
      </c>
      <c r="N5" s="18">
        <v>30</v>
      </c>
      <c r="Q5" t="s">
        <v>117</v>
      </c>
      <c r="R5" s="7">
        <v>0.6</v>
      </c>
    </row>
    <row r="6" spans="4:19">
      <c r="D6" t="s">
        <v>56</v>
      </c>
      <c r="E6">
        <v>101</v>
      </c>
      <c r="I6" s="18" t="s">
        <v>6</v>
      </c>
      <c r="J6" s="18">
        <v>200</v>
      </c>
      <c r="M6" t="s">
        <v>111</v>
      </c>
      <c r="N6">
        <v>12</v>
      </c>
    </row>
    <row r="7" spans="4:19">
      <c r="D7" t="s">
        <v>57</v>
      </c>
      <c r="E7">
        <v>129</v>
      </c>
      <c r="I7" t="s">
        <v>4</v>
      </c>
      <c r="J7">
        <v>300</v>
      </c>
      <c r="M7" s="18" t="s">
        <v>112</v>
      </c>
      <c r="N7" s="18">
        <v>78</v>
      </c>
      <c r="Q7" t="s">
        <v>118</v>
      </c>
      <c r="R7" t="s">
        <v>119</v>
      </c>
    </row>
    <row r="8" spans="4:19">
      <c r="D8" t="s">
        <v>58</v>
      </c>
      <c r="E8">
        <v>152</v>
      </c>
      <c r="I8" s="18" t="s">
        <v>5</v>
      </c>
      <c r="J8" s="18">
        <v>339</v>
      </c>
      <c r="M8" t="s">
        <v>113</v>
      </c>
      <c r="N8">
        <v>64</v>
      </c>
      <c r="Q8" t="s">
        <v>120</v>
      </c>
      <c r="R8" s="6">
        <v>0.1</v>
      </c>
    </row>
    <row r="9" spans="4:19">
      <c r="D9" t="s">
        <v>59</v>
      </c>
      <c r="E9">
        <v>120</v>
      </c>
      <c r="I9" t="s">
        <v>2</v>
      </c>
      <c r="J9">
        <v>370</v>
      </c>
      <c r="M9" s="18" t="s">
        <v>114</v>
      </c>
      <c r="N9" s="18">
        <v>20</v>
      </c>
      <c r="Q9" t="s">
        <v>121</v>
      </c>
      <c r="R9" s="6">
        <v>0.2</v>
      </c>
    </row>
    <row r="10" spans="4:19">
      <c r="D10" t="s">
        <v>60</v>
      </c>
      <c r="E10">
        <v>100</v>
      </c>
      <c r="I10" s="18" t="s">
        <v>1</v>
      </c>
      <c r="J10" s="18">
        <v>400</v>
      </c>
      <c r="M10" t="s">
        <v>115</v>
      </c>
      <c r="N10">
        <v>12</v>
      </c>
      <c r="Q10" t="s">
        <v>122</v>
      </c>
      <c r="R10" s="6">
        <v>0.4</v>
      </c>
    </row>
    <row r="11" spans="4:19">
      <c r="D11" t="s">
        <v>61</v>
      </c>
      <c r="E11">
        <v>99</v>
      </c>
      <c r="Q11" t="s">
        <v>123</v>
      </c>
      <c r="R11" s="6">
        <v>0.2</v>
      </c>
    </row>
    <row r="12" spans="4:19">
      <c r="D12" t="s">
        <v>62</v>
      </c>
      <c r="E12">
        <v>158</v>
      </c>
      <c r="Q12" t="s">
        <v>124</v>
      </c>
      <c r="R12" s="6">
        <v>0.1</v>
      </c>
    </row>
    <row r="13" spans="4:19">
      <c r="D13" t="s">
        <v>63</v>
      </c>
      <c r="E13">
        <v>154</v>
      </c>
    </row>
    <row r="14" spans="4:19">
      <c r="D14" t="s">
        <v>64</v>
      </c>
      <c r="E14">
        <v>84</v>
      </c>
    </row>
    <row r="15" spans="4:19">
      <c r="D15" t="s">
        <v>65</v>
      </c>
      <c r="E15">
        <v>140</v>
      </c>
      <c r="Q15" t="s">
        <v>126</v>
      </c>
      <c r="R15" s="7">
        <v>0.9</v>
      </c>
      <c r="S15" s="7">
        <f>1-R15</f>
        <v>9.9999999999999978E-2</v>
      </c>
    </row>
    <row r="16" spans="4:19">
      <c r="D16" t="s">
        <v>66</v>
      </c>
      <c r="E16">
        <v>80</v>
      </c>
      <c r="Q16" t="s">
        <v>125</v>
      </c>
      <c r="R16" s="37">
        <v>33</v>
      </c>
      <c r="S16" s="37"/>
    </row>
    <row r="17" spans="7:19">
      <c r="Q17" t="s">
        <v>127</v>
      </c>
      <c r="R17" s="37">
        <v>400</v>
      </c>
      <c r="S17" s="37"/>
    </row>
    <row r="18" spans="7:19">
      <c r="G18" t="s">
        <v>129</v>
      </c>
      <c r="H18" t="s">
        <v>130</v>
      </c>
      <c r="Q18" t="s">
        <v>128</v>
      </c>
      <c r="R18" s="37">
        <v>49</v>
      </c>
      <c r="S18" s="37"/>
    </row>
    <row r="19" spans="7:19">
      <c r="G19" t="s">
        <v>55</v>
      </c>
      <c r="H19" s="6">
        <v>0.9</v>
      </c>
    </row>
    <row r="20" spans="7:19">
      <c r="G20" t="s">
        <v>56</v>
      </c>
      <c r="H20" s="6">
        <v>0.92</v>
      </c>
      <c r="K20" t="s">
        <v>131</v>
      </c>
    </row>
    <row r="21" spans="7:19">
      <c r="G21" t="s">
        <v>57</v>
      </c>
      <c r="H21" s="6">
        <v>0.85</v>
      </c>
      <c r="K21" s="21" t="s">
        <v>0</v>
      </c>
      <c r="L21" s="21" t="s">
        <v>108</v>
      </c>
      <c r="M21" t="s">
        <v>132</v>
      </c>
      <c r="Q21" t="s">
        <v>133</v>
      </c>
      <c r="R21" t="s">
        <v>134</v>
      </c>
    </row>
    <row r="22" spans="7:19">
      <c r="G22" t="s">
        <v>58</v>
      </c>
      <c r="H22" s="6">
        <v>0.88</v>
      </c>
      <c r="K22" s="18" t="s">
        <v>2</v>
      </c>
      <c r="L22" s="26">
        <v>0.4</v>
      </c>
      <c r="M22" s="7">
        <f>1-L22</f>
        <v>0.6</v>
      </c>
      <c r="Q22" t="s">
        <v>135</v>
      </c>
      <c r="R22" s="6">
        <v>0.22</v>
      </c>
    </row>
    <row r="23" spans="7:19">
      <c r="G23" t="s">
        <v>59</v>
      </c>
      <c r="H23" s="6">
        <v>0.9</v>
      </c>
      <c r="K23" t="s">
        <v>3</v>
      </c>
      <c r="L23" s="6">
        <v>0.88</v>
      </c>
      <c r="M23" s="7">
        <f t="shared" ref="M23:M27" si="0">1-L23</f>
        <v>0.12</v>
      </c>
      <c r="Q23" t="s">
        <v>136</v>
      </c>
      <c r="R23" s="6">
        <v>0.4</v>
      </c>
    </row>
    <row r="24" spans="7:19">
      <c r="G24" t="s">
        <v>60</v>
      </c>
      <c r="H24" s="6">
        <v>0.99</v>
      </c>
      <c r="K24" s="18" t="s">
        <v>6</v>
      </c>
      <c r="L24" s="26">
        <v>0.9</v>
      </c>
      <c r="M24" s="7">
        <f t="shared" si="0"/>
        <v>9.9999999999999978E-2</v>
      </c>
      <c r="Q24" t="s">
        <v>137</v>
      </c>
      <c r="R24" s="6">
        <v>0.16</v>
      </c>
    </row>
    <row r="25" spans="7:19">
      <c r="G25" t="s">
        <v>61</v>
      </c>
      <c r="H25" s="6">
        <v>1</v>
      </c>
      <c r="K25" t="s">
        <v>4</v>
      </c>
      <c r="L25" s="6">
        <v>0.67</v>
      </c>
      <c r="M25" s="7">
        <f t="shared" si="0"/>
        <v>0.32999999999999996</v>
      </c>
      <c r="Q25" t="s">
        <v>138</v>
      </c>
      <c r="R25" s="6">
        <v>0.12</v>
      </c>
    </row>
    <row r="26" spans="7:19">
      <c r="G26" t="s">
        <v>62</v>
      </c>
      <c r="H26" s="6">
        <v>0.9</v>
      </c>
      <c r="K26" s="18" t="s">
        <v>5</v>
      </c>
      <c r="L26" s="26">
        <v>0.5</v>
      </c>
      <c r="M26" s="7">
        <f t="shared" si="0"/>
        <v>0.5</v>
      </c>
      <c r="Q26" t="s">
        <v>139</v>
      </c>
      <c r="R26" s="6">
        <v>0.1</v>
      </c>
    </row>
    <row r="27" spans="7:19">
      <c r="G27" t="s">
        <v>63</v>
      </c>
      <c r="H27" s="6">
        <v>0.88</v>
      </c>
      <c r="K27" t="s">
        <v>1</v>
      </c>
      <c r="L27" s="6">
        <v>1</v>
      </c>
      <c r="M27" s="7">
        <f t="shared" si="0"/>
        <v>0</v>
      </c>
    </row>
    <row r="28" spans="7:19">
      <c r="G28" t="s">
        <v>64</v>
      </c>
      <c r="H28" s="6">
        <v>0.7</v>
      </c>
    </row>
    <row r="29" spans="7:19">
      <c r="G29" t="s">
        <v>65</v>
      </c>
      <c r="H29" s="6">
        <v>0.75</v>
      </c>
    </row>
    <row r="30" spans="7:19">
      <c r="G30" t="s">
        <v>66</v>
      </c>
      <c r="H30" s="6">
        <v>0.8</v>
      </c>
    </row>
  </sheetData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Data_OD</vt:lpstr>
      <vt:lpstr> HR</vt:lpstr>
      <vt:lpstr> Telent Acquisition</vt:lpstr>
      <vt:lpstr> Training</vt:lpstr>
      <vt:lpstr> Employee Relation</vt:lpstr>
      <vt:lpstr>initiatives </vt:lpstr>
      <vt:lpstr> Data Hr</vt:lpstr>
      <vt:lpstr> Data Talent</vt:lpstr>
      <vt:lpstr> Data Training</vt:lpstr>
      <vt:lpstr> Data Employee </vt:lpstr>
      <vt:lpstr> Data 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Mousa Al-Faify</dc:creator>
  <cp:lastModifiedBy>talal elsayed</cp:lastModifiedBy>
  <cp:lastPrinted>2020-06-12T07:28:41Z</cp:lastPrinted>
  <dcterms:created xsi:type="dcterms:W3CDTF">2020-06-05T07:37:54Z</dcterms:created>
  <dcterms:modified xsi:type="dcterms:W3CDTF">2024-12-18T21:07:45Z</dcterms:modified>
</cp:coreProperties>
</file>