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false" localSheetId="0" name="_xlnm.Print_Area" vbProcedure="false">Sheet1!$E$8:$Q$40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<sst xmlns="http://schemas.openxmlformats.org/spreadsheetml/2006/main" count="145" uniqueCount="81">
  <si>
    <t xml:space="preserve">Hematology Report</t>
  </si>
  <si>
    <t xml:space="preserve">Patient Name                      :</t>
  </si>
  <si>
    <t xml:space="preserve">Requester Name    </t>
  </si>
  <si>
    <t xml:space="preserve">:</t>
  </si>
  <si>
    <t xml:space="preserve">د عبدالله عويدي العبادي</t>
  </si>
  <si>
    <t xml:space="preserve">Patient Date of Birth          :</t>
  </si>
  <si>
    <t xml:space="preserve">Requester phone no.</t>
  </si>
  <si>
    <t xml:space="preserve">Patient Gender                    :</t>
  </si>
  <si>
    <t xml:space="preserve">male</t>
  </si>
  <si>
    <t xml:space="preserve">Sample serial No. </t>
  </si>
  <si>
    <t xml:space="preserve">Sample type                         :</t>
  </si>
  <si>
    <t xml:space="preserve">Whole Blood</t>
  </si>
  <si>
    <t xml:space="preserve">Sample Date  </t>
  </si>
  <si>
    <t xml:space="preserve">Measurement procedure  : </t>
  </si>
  <si>
    <t xml:space="preserve">Automated Analyzer</t>
  </si>
  <si>
    <t xml:space="preserve">Tested By  </t>
  </si>
  <si>
    <t xml:space="preserve">Parameter</t>
  </si>
  <si>
    <t xml:space="preserve">Result</t>
  </si>
  <si>
    <t xml:space="preserve"> SI Unit</t>
  </si>
  <si>
    <t xml:space="preserve">Conventional Unit</t>
  </si>
  <si>
    <t xml:space="preserve">L/H/C</t>
  </si>
  <si>
    <t xml:space="preserve">Normal Range</t>
  </si>
  <si>
    <t xml:space="preserve">SI</t>
  </si>
  <si>
    <t xml:space="preserve">Conv</t>
  </si>
  <si>
    <t xml:space="preserve">WBC</t>
  </si>
  <si>
    <r>
      <rPr>
        <sz val="10"/>
        <color rgb="FF000000"/>
        <rFont val="Times New Roman"/>
        <family val="1"/>
        <charset val="1"/>
      </rPr>
      <t xml:space="preserve">10</t>
    </r>
    <r>
      <rPr>
        <vertAlign val="superscript"/>
        <sz val="10"/>
        <color rgb="FF000000"/>
        <rFont val="Times New Roman"/>
        <family val="1"/>
        <charset val="1"/>
      </rPr>
      <t xml:space="preserve">9</t>
    </r>
    <r>
      <rPr>
        <sz val="10"/>
        <color rgb="FF000000"/>
        <rFont val="Times New Roman"/>
        <family val="1"/>
        <charset val="1"/>
      </rPr>
      <t xml:space="preserve">/L</t>
    </r>
  </si>
  <si>
    <r>
      <rPr>
        <sz val="10"/>
        <color theme="1"/>
        <rFont val="Times New Roman"/>
        <family val="1"/>
        <charset val="1"/>
      </rPr>
      <t xml:space="preserve">10</t>
    </r>
    <r>
      <rPr>
        <vertAlign val="superscript"/>
        <sz val="10"/>
        <color theme="1"/>
        <rFont val="Times New Roman"/>
        <family val="1"/>
        <charset val="1"/>
      </rPr>
      <t xml:space="preserve">9</t>
    </r>
    <r>
      <rPr>
        <sz val="10"/>
        <color theme="1"/>
        <rFont val="Times New Roman"/>
        <family val="1"/>
        <charset val="1"/>
      </rPr>
      <t xml:space="preserve">/L</t>
    </r>
  </si>
  <si>
    <t xml:space="preserve">10ᶾ/µL</t>
  </si>
  <si>
    <t xml:space="preserve">w</t>
  </si>
  <si>
    <t xml:space="preserve">µL</t>
  </si>
  <si>
    <t xml:space="preserve">RBC</t>
  </si>
  <si>
    <r>
      <rPr>
        <sz val="10"/>
        <color rgb="FF000000"/>
        <rFont val="Times New Roman"/>
        <family val="1"/>
        <charset val="1"/>
      </rPr>
      <t xml:space="preserve">10</t>
    </r>
    <r>
      <rPr>
        <vertAlign val="superscript"/>
        <sz val="10"/>
        <color rgb="FF000000"/>
        <rFont val="Times New Roman"/>
        <family val="1"/>
        <charset val="1"/>
      </rPr>
      <t xml:space="preserve">12</t>
    </r>
    <r>
      <rPr>
        <sz val="10"/>
        <color rgb="FF000000"/>
        <rFont val="Times New Roman"/>
        <family val="1"/>
        <charset val="1"/>
      </rPr>
      <t xml:space="preserve">/L</t>
    </r>
  </si>
  <si>
    <t xml:space="preserve">10⁶/µL</t>
  </si>
  <si>
    <t xml:space="preserve">w   </t>
  </si>
  <si>
    <t xml:space="preserve">µkat/L</t>
  </si>
  <si>
    <t xml:space="preserve">HGB</t>
  </si>
  <si>
    <t xml:space="preserve">g/L</t>
  </si>
  <si>
    <t xml:space="preserve">g/dL</t>
  </si>
  <si>
    <t xml:space="preserve">HCT</t>
  </si>
  <si>
    <r>
      <rPr>
        <sz val="10"/>
        <color rgb="FF000000"/>
        <rFont val="Times New Roman"/>
        <family val="1"/>
        <charset val="1"/>
      </rPr>
      <t xml:space="preserve">/10</t>
    </r>
    <r>
      <rPr>
        <vertAlign val="superscript"/>
        <sz val="10"/>
        <color rgb="FF000000"/>
        <rFont val="Times New Roman"/>
        <family val="1"/>
        <charset val="1"/>
      </rPr>
      <t xml:space="preserve">2</t>
    </r>
  </si>
  <si>
    <t xml:space="preserve">%</t>
  </si>
  <si>
    <t xml:space="preserve">MCV</t>
  </si>
  <si>
    <t xml:space="preserve">fL</t>
  </si>
  <si>
    <t xml:space="preserve">  µmᶾ</t>
  </si>
  <si>
    <t xml:space="preserve">MCH</t>
  </si>
  <si>
    <t xml:space="preserve">pg/cell</t>
  </si>
  <si>
    <t xml:space="preserve">pg</t>
  </si>
  <si>
    <t xml:space="preserve">mEq/L</t>
  </si>
  <si>
    <t xml:space="preserve">MCHC</t>
  </si>
  <si>
    <t xml:space="preserve">Platelet count</t>
  </si>
  <si>
    <t xml:space="preserve">RDW (CV)</t>
  </si>
  <si>
    <t xml:space="preserve">mg/dL</t>
  </si>
  <si>
    <t xml:space="preserve">MPV</t>
  </si>
  <si>
    <t xml:space="preserve">Neutrophils</t>
  </si>
  <si>
    <t xml:space="preserve">Lymphocytes</t>
  </si>
  <si>
    <t xml:space="preserve">Monocytes</t>
  </si>
  <si>
    <t xml:space="preserve">Eosinophils</t>
  </si>
  <si>
    <t xml:space="preserve">Basophils</t>
  </si>
  <si>
    <t xml:space="preserve">mmol/L</t>
  </si>
  <si>
    <t xml:space="preserve">IG</t>
  </si>
  <si>
    <t xml:space="preserve">Remarks:</t>
  </si>
  <si>
    <t xml:space="preserve">Result Date:</t>
  </si>
  <si>
    <t xml:space="preserve">Lab technician name &amp; sig.:</t>
  </si>
  <si>
    <t xml:space="preserve">Result Time:</t>
  </si>
  <si>
    <t xml:space="preserve">Lab Director name &amp; sig.:</t>
  </si>
  <si>
    <t xml:space="preserve"> 18-21 years   4.5-13
&gt;21 years  4.5 - 11</t>
  </si>
  <si>
    <t xml:space="preserve">Male: 18-45 years  4.3 - 5.7
45 -65 years 4.2 - 5.6
&gt;65 years 3.8 - 5.8
Female : 18 - 45 years 3.8  - 5.1
45 -65 years 3.8 - 5.3
&gt;65 years 3.8 - 5.2 
</t>
  </si>
  <si>
    <t xml:space="preserve">Male: 18-44 years  13.2 - 17.3
44 -65 years 13.1 - 17.2
&gt;65 years 12.6 - 17.4
Female : 18 - 44 years 11.7  - 15.5
44 -65 years 11.7 - 16
&gt;65 years 11.7 - 16.1 
</t>
  </si>
  <si>
    <t xml:space="preserve">Male: 18-44 years  39 - 49
44 -65 years 39 - 50
&gt;65 years 37 - 51
Female : 18 - 44 years 35  - 45
&gt;44 years 35 - 47</t>
  </si>
  <si>
    <t xml:space="preserve">Male: 18-44 years  80 - 99
44 -65 years 81 - 101
&gt;65 years 81 - 103
Female : 18 - 44 years 81  - 100
&gt;44 years 81 - 101</t>
  </si>
  <si>
    <t xml:space="preserve">Male: &gt;18 years  27 - 34
Female : 18 - 65  years 27  - 34
&gt;65 years 27 - 35 
</t>
  </si>
  <si>
    <t xml:space="preserve">Male: 18-44 years  32 - 37
44 -65 years 32 - 36
&gt;65 years 31 - 36
Female : 18 - 44 years 32  - 36
&gt;44 years 31 - 36 
</t>
  </si>
  <si>
    <t xml:space="preserve">140 - 400</t>
  </si>
  <si>
    <t xml:space="preserve">&gt; 6 months   11.6 - 14.8</t>
  </si>
  <si>
    <t xml:space="preserve">&gt; 6 months   9.6 - 12</t>
  </si>
  <si>
    <t xml:space="preserve">10 - 21 years  1.8 - 8
&gt;21 years       1.8 - 7.7</t>
  </si>
  <si>
    <t xml:space="preserve">10 - 21 years  1 - 4.8
&gt;21 years       1.5 - 4.0</t>
  </si>
  <si>
    <t xml:space="preserve">10 - 21 years  0 - 0.8
&gt;21 years       0.2 - 0.95</t>
  </si>
  <si>
    <t xml:space="preserve">10 - 21 years  0 - 0.5
&gt;21 years       0 - 0.7</t>
  </si>
  <si>
    <t xml:space="preserve">10 - 21 years  0 - 0.20
&gt;21 years       0 - 0.15</t>
  </si>
  <si>
    <t xml:space="preserve">0.0 - 0.6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</si>
</sst>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m/d/yyyy"/>
    <numFmt numFmtId="167" formatCode="0.00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Noto Sans Devanagari"/>
      <family val="2"/>
    </font>
    <font>
      <b val="true"/>
      <sz val="10"/>
      <color theme="1"/>
      <name val="Times New Roman"/>
      <family val="1"/>
      <charset val="1"/>
    </font>
    <font>
      <sz val="14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vertAlign val="superscript"/>
      <sz val="10"/>
      <color rgb="FF000000"/>
      <name val="Times New Roman"/>
      <family val="1"/>
      <charset val="1"/>
    </font>
    <font>
      <sz val="11"/>
      <color rgb="FF2A2A2A"/>
      <name val="Calibri"/>
      <family val="2"/>
      <charset val="1"/>
    </font>
    <font>
      <sz val="10"/>
      <color theme="1"/>
      <name val="Times New Roman"/>
      <family val="1"/>
      <charset val="1"/>
    </font>
    <font>
      <vertAlign val="superscript"/>
      <sz val="10"/>
      <color theme="1"/>
      <name val="Times New Roman"/>
      <family val="1"/>
      <charset val="1"/>
    </font>
    <font>
      <sz val="8"/>
      <color rgb="FF2A2A2A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>
        <color rgb="FFFF3399"/>
      </left>
      <right style="medium"/>
      <top style="medium">
        <color rgb="FFFF3399"/>
      </top>
      <bottom style="dashed">
        <color rgb="FFFF3399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FF3399"/>
      </left>
      <right style="medium"/>
      <top style="dashed">
        <color rgb="FFFF3399"/>
      </top>
      <bottom style="dashed">
        <color rgb="FFFF3399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>
        <color rgb="FFFF3399"/>
      </left>
      <right style="medium"/>
      <top style="dashed">
        <color rgb="FFFF3399"/>
      </top>
      <bottom style="medium">
        <color rgb="FFFF3399"/>
      </bottom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7" xfId="0" applyFont="false" applyBorder="true" applyAlignment="true" applyProtection="true">
      <alignment horizontal="left" vertical="center" textRotation="0" wrapText="true" indent="0" shrinkToFit="false"/>
      <protection locked="true" hidden="true"/>
    </xf>
    <xf numFmtId="164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9" xfId="0" applyFont="true" applyBorder="true" applyAlignment="true" applyProtection="true">
      <alignment horizontal="center" vertical="center" textRotation="0" wrapText="true" indent="0" shrinkToFit="false" readingOrder="2"/>
      <protection locked="true" hidden="true"/>
    </xf>
    <xf numFmtId="164" fontId="8" fillId="2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true"/>
    </xf>
    <xf numFmtId="164" fontId="8" fillId="2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true"/>
    </xf>
    <xf numFmtId="164" fontId="8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tru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tru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true"/>
    </xf>
    <xf numFmtId="167" fontId="0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16" xfId="0" applyFont="fals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18" xfId="0" applyFont="fals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true"/>
    </xf>
    <xf numFmtId="167" fontId="0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14" xfId="0" applyFont="fals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21" xfId="0" applyFont="fals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22" xfId="0" applyFont="true" applyBorder="true" applyAlignment="true" applyProtection="false">
      <alignment horizontal="general" vertical="center" textRotation="0" wrapText="true" indent="0" shrinkToFit="false" readingOrder="2"/>
      <protection locked="true" hidden="false"/>
    </xf>
    <xf numFmtId="164" fontId="0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3" fillId="0" borderId="22" xfId="0" applyFont="true" applyBorder="true" applyAlignment="true" applyProtection="false">
      <alignment horizontal="general" vertical="center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0" fillId="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24" xfId="0" applyFont="true" applyBorder="true" applyAlignment="true" applyProtection="true">
      <alignment horizontal="center" vertical="center" textRotation="0" wrapText="true" indent="0" shrinkToFit="false" readingOrder="1"/>
      <protection locked="true" hidden="true"/>
    </xf>
    <xf numFmtId="164" fontId="13" fillId="0" borderId="2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13" fillId="0" borderId="9" xfId="0" applyFont="true" applyBorder="true" applyAlignment="true" applyProtection="false">
      <alignment horizontal="left" vertical="center" textRotation="0" wrapText="true" indent="0" shrinkToFit="false" readingOrder="2"/>
      <protection locked="true" hidden="false"/>
    </xf>
    <xf numFmtId="164" fontId="10" fillId="0" borderId="25" xfId="0" applyFont="true" applyBorder="true" applyAlignment="true" applyProtection="false">
      <alignment horizontal="left" vertical="center" textRotation="0" wrapText="true" indent="0" shrinkToFit="false" readingOrder="2"/>
      <protection locked="true" hidden="false"/>
    </xf>
    <xf numFmtId="167" fontId="0" fillId="3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25" xfId="0" applyFont="true" applyBorder="true" applyAlignment="true" applyProtection="false">
      <alignment horizontal="left" vertical="center" textRotation="0" wrapText="true" indent="0" shrinkToFit="false" readingOrder="2"/>
      <protection locked="true" hidden="false"/>
    </xf>
    <xf numFmtId="164" fontId="9" fillId="0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2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0" fillId="0" borderId="2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29" xfId="0" applyFont="true" applyBorder="true" applyAlignment="true" applyProtection="true">
      <alignment horizontal="center" vertical="center" textRotation="0" wrapText="true" indent="0" shrinkToFit="false" readingOrder="1"/>
      <protection locked="true" hidden="true"/>
    </xf>
    <xf numFmtId="167" fontId="0" fillId="3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8" xfId="0" applyFont="fals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29" xfId="0" applyFont="fals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32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3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3"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b val="1"/>
        <i val="1"/>
        <color rgb="FFFF3399"/>
      </font>
    </dxf>
    <dxf>
      <font>
        <color rgb="FFFFFFFF"/>
      </font>
    </dxf>
    <dxf>
      <font>
        <color rgb="FFFFFFFF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A2A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577080</xdr:colOff>
      <xdr:row>10</xdr:row>
      <xdr:rowOff>47520</xdr:rowOff>
    </xdr:from>
    <xdr:to>
      <xdr:col>26</xdr:col>
      <xdr:colOff>13680</xdr:colOff>
      <xdr:row>10</xdr:row>
      <xdr:rowOff>47520</xdr:rowOff>
    </xdr:to>
    <xdr:cxnSp>
      <xdr:nvCxnSpPr>
        <xdr:cNvPr id="0" name="Straight Connector 1"/>
        <xdr:cNvCxnSpPr/>
      </xdr:nvCxnSpPr>
      <xdr:spPr>
        <a:xfrm>
          <a:off x="2672640" y="1971720"/>
          <a:ext cx="18483840" cy="360"/>
        </a:xfrm>
        <a:prstGeom prst="straightConnector1">
          <a:avLst/>
        </a:prstGeom>
        <a:ln w="38100">
          <a:solidFill>
            <a:srgbClr val="4472c4"/>
          </a:solidFill>
          <a:miter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8:X40"/>
  <sheetViews>
    <sheetView showFormulas="false" showGridLines="false" showRowColHeaders="true" showZeros="true" rightToLeft="false" tabSelected="true" showOutlineSymbols="true" defaultGridColor="true" view="normal" topLeftCell="D10" colorId="64" zoomScale="90" zoomScaleNormal="90" zoomScalePageLayoutView="100" workbookViewId="0">
      <selection pane="topLeft" activeCell="G29" activeCellId="0" sqref="G29"/>
    </sheetView>
  </sheetViews>
  <sheetFormatPr defaultColWidth="8.73046875" defaultRowHeight="14.25" zeroHeight="false" outlineLevelRow="0" outlineLevelCol="0"/>
  <cols>
    <col collapsed="false" customWidth="false" hidden="false" outlineLevel="0" max="4" min="1" style="1" width="8.73"/>
    <col collapsed="false" customWidth="true" hidden="false" outlineLevel="0" max="5" min="5" style="1" width="12.73"/>
    <col collapsed="false" customWidth="true" hidden="false" outlineLevel="0" max="6" min="6" style="1" width="12.09"/>
    <col collapsed="false" customWidth="true" hidden="false" outlineLevel="0" max="7" min="7" style="1" width="11.27"/>
    <col collapsed="false" customWidth="true" hidden="false" outlineLevel="0" max="8" min="8" style="1" width="11.37"/>
    <col collapsed="false" customWidth="true" hidden="false" outlineLevel="0" max="9" min="9" style="1" width="10.45"/>
    <col collapsed="false" customWidth="true" hidden="false" outlineLevel="0" max="10" min="10" style="1" width="10.09"/>
    <col collapsed="false" customWidth="true" hidden="false" outlineLevel="0" max="11" min="11" style="1" width="18.45"/>
    <col collapsed="false" customWidth="true" hidden="false" outlineLevel="0" max="12" min="12" style="1" width="3.27"/>
    <col collapsed="false" customWidth="true" hidden="false" outlineLevel="0" max="13" min="13" style="1" width="4.36"/>
    <col collapsed="false" customWidth="true" hidden="false" outlineLevel="0" max="14" min="14" style="1" width="6.45"/>
    <col collapsed="false" customWidth="true" hidden="false" outlineLevel="0" max="15" min="15" style="1" width="1.73"/>
    <col collapsed="false" customWidth="true" hidden="false" outlineLevel="0" max="16" min="16" style="1" width="22.09"/>
    <col collapsed="false" customWidth="true" hidden="false" outlineLevel="0" max="17" min="17" style="1" width="7.09"/>
    <col collapsed="false" customWidth="true" hidden="false" outlineLevel="0" max="18" min="18" style="1" width="10.27"/>
    <col collapsed="false" customWidth="true" hidden="false" outlineLevel="0" max="19" min="19" style="2" width="16.45"/>
    <col collapsed="false" customWidth="true" hidden="false" outlineLevel="0" max="20" min="20" style="1" width="10.16"/>
    <col collapsed="false" customWidth="true" hidden="false" outlineLevel="0" max="22" min="21" style="1" width="11.37"/>
    <col collapsed="false" customWidth="true" hidden="false" outlineLevel="0" max="23" min="23" style="3" width="11.37"/>
    <col collapsed="false" customWidth="true" hidden="false" outlineLevel="0" max="24" min="24" style="1" width="9.45"/>
    <col collapsed="false" customWidth="false" hidden="false" outlineLevel="0" max="16384" min="25" style="1" width="8.73"/>
  </cols>
  <sheetData>
    <row r="8" customFormat="false" ht="19.5" hidden="false" customHeight="true" outlineLevel="0" collapsed="false"/>
    <row r="9" customFormat="false" ht="18" hidden="false" customHeight="true" outlineLevel="0" collapsed="false">
      <c r="K9" s="4" t="s">
        <v>0</v>
      </c>
      <c r="L9" s="4"/>
      <c r="M9" s="4"/>
      <c r="N9" s="4"/>
      <c r="O9" s="5"/>
      <c r="P9" s="6"/>
      <c r="Q9" s="6"/>
      <c r="R9" s="6"/>
    </row>
    <row r="11" customFormat="false" ht="15" hidden="false" customHeight="false" outlineLevel="0" collapsed="false"/>
    <row r="12" customFormat="false" ht="28.5" hidden="false" customHeight="true" outlineLevel="0" collapsed="false">
      <c r="E12" s="7" t="s">
        <v>1</v>
      </c>
      <c r="F12" s="7"/>
      <c r="G12" s="8"/>
      <c r="H12" s="8"/>
      <c r="I12" s="8"/>
      <c r="J12" s="8"/>
      <c r="K12" s="9" t="s">
        <v>2</v>
      </c>
      <c r="L12" s="9"/>
      <c r="M12" s="9" t="s">
        <v>3</v>
      </c>
      <c r="N12" s="10" t="s">
        <v>4</v>
      </c>
      <c r="O12" s="10"/>
      <c r="P12" s="10"/>
      <c r="Q12" s="10"/>
    </row>
    <row r="13" customFormat="false" ht="28.5" hidden="false" customHeight="true" outlineLevel="0" collapsed="false">
      <c r="E13" s="11" t="s">
        <v>5</v>
      </c>
      <c r="F13" s="11"/>
      <c r="G13" s="12" t="n">
        <v>23979</v>
      </c>
      <c r="H13" s="12"/>
      <c r="I13" s="12"/>
      <c r="J13" s="13"/>
      <c r="K13" s="14" t="s">
        <v>6</v>
      </c>
      <c r="L13" s="14"/>
      <c r="M13" s="14" t="s">
        <v>3</v>
      </c>
      <c r="N13" s="15"/>
      <c r="O13" s="15"/>
      <c r="P13" s="15"/>
      <c r="Q13" s="15"/>
    </row>
    <row r="14" customFormat="false" ht="28.5" hidden="false" customHeight="true" outlineLevel="0" collapsed="false">
      <c r="E14" s="11" t="s">
        <v>7</v>
      </c>
      <c r="F14" s="11"/>
      <c r="G14" s="16" t="s">
        <v>8</v>
      </c>
      <c r="H14" s="16"/>
      <c r="I14" s="16"/>
      <c r="J14" s="17"/>
      <c r="K14" s="14" t="s">
        <v>9</v>
      </c>
      <c r="L14" s="14"/>
      <c r="M14" s="14" t="s">
        <v>3</v>
      </c>
      <c r="N14" s="15"/>
      <c r="O14" s="15"/>
      <c r="P14" s="15"/>
      <c r="Q14" s="15"/>
    </row>
    <row r="15" customFormat="false" ht="28.5" hidden="false" customHeight="true" outlineLevel="0" collapsed="false">
      <c r="E15" s="11" t="s">
        <v>10</v>
      </c>
      <c r="F15" s="11"/>
      <c r="G15" s="18" t="s">
        <v>11</v>
      </c>
      <c r="H15" s="18"/>
      <c r="I15" s="18"/>
      <c r="J15" s="17"/>
      <c r="K15" s="14" t="s">
        <v>12</v>
      </c>
      <c r="L15" s="14"/>
      <c r="M15" s="14" t="s">
        <v>3</v>
      </c>
      <c r="N15" s="19" t="n">
        <v>45077</v>
      </c>
      <c r="O15" s="19"/>
      <c r="P15" s="19"/>
      <c r="Q15" s="19"/>
      <c r="R15" s="20" t="n">
        <f aca="false">(N15-G13)/365</f>
        <v>57.8027397260274</v>
      </c>
      <c r="S15" s="21" t="n">
        <f aca="false">(N15-G13)/365</f>
        <v>57.8027397260274</v>
      </c>
    </row>
    <row r="16" customFormat="false" ht="28.5" hidden="false" customHeight="true" outlineLevel="0" collapsed="false">
      <c r="E16" s="22" t="s">
        <v>13</v>
      </c>
      <c r="F16" s="22"/>
      <c r="G16" s="23" t="s">
        <v>14</v>
      </c>
      <c r="H16" s="23"/>
      <c r="I16" s="23"/>
      <c r="J16" s="24"/>
      <c r="K16" s="25" t="s">
        <v>15</v>
      </c>
      <c r="L16" s="25"/>
      <c r="M16" s="25" t="s">
        <v>3</v>
      </c>
      <c r="N16" s="26"/>
      <c r="O16" s="26"/>
      <c r="P16" s="26"/>
      <c r="Q16" s="26"/>
    </row>
    <row r="17" customFormat="false" ht="22.5" hidden="false" customHeight="true" outlineLevel="0" collapsed="false"/>
    <row r="18" customFormat="false" ht="25.5" hidden="false" customHeight="true" outlineLevel="0" collapsed="false">
      <c r="E18" s="27" t="s">
        <v>16</v>
      </c>
      <c r="F18" s="27"/>
      <c r="G18" s="28" t="s">
        <v>17</v>
      </c>
      <c r="H18" s="29" t="s">
        <v>18</v>
      </c>
      <c r="I18" s="27" t="s">
        <v>19</v>
      </c>
      <c r="J18" s="27"/>
      <c r="K18" s="27" t="s">
        <v>20</v>
      </c>
      <c r="L18" s="27"/>
      <c r="M18" s="27"/>
      <c r="N18" s="30" t="s">
        <v>21</v>
      </c>
      <c r="O18" s="30"/>
      <c r="P18" s="30"/>
      <c r="Q18" s="30"/>
      <c r="R18" s="31"/>
      <c r="S18" s="32"/>
      <c r="T18" s="1" t="s">
        <v>22</v>
      </c>
      <c r="U18" s="1" t="s">
        <v>23</v>
      </c>
    </row>
    <row r="19" customFormat="false" ht="33.75" hidden="false" customHeight="true" outlineLevel="0" collapsed="false">
      <c r="A19" s="33"/>
      <c r="B19" s="34"/>
      <c r="C19" s="34"/>
      <c r="D19" s="35"/>
      <c r="E19" s="36" t="s">
        <v>24</v>
      </c>
      <c r="F19" s="36"/>
      <c r="G19" s="37" t="str">
        <f aca="false">IF(I19="","",I19*W19)</f>
        <v/>
      </c>
      <c r="H19" s="38" t="s">
        <v>25</v>
      </c>
      <c r="I19" s="39" t="str">
        <f aca="false">IF(D19="","",D19)</f>
        <v/>
      </c>
      <c r="J19" s="40" t="str">
        <f aca="false">IF(I19="","",U19)</f>
        <v/>
      </c>
      <c r="K19" s="41" t="str">
        <f aca="false">IF(I19="","",IF(I19&lt;=1.5,"Critical",IF(I19&gt;=100,"Critical",IF(AND($R$15&gt;18,$R$15&lt;=21,I19&lt;4.5),"L",IF(AND($R$15&lt;21,I19&gt;13),"H",IF(AND($R$15&gt;21,I19&lt;4.5),"L",IF(AND($R$15&gt;21,I19&gt;11),"H","Normal")))))))</f>
        <v/>
      </c>
      <c r="L19" s="41"/>
      <c r="M19" s="41"/>
      <c r="N19" s="42" t="str">
        <f aca="false">IF(I19="","",Sheet2!G19)</f>
        <v/>
      </c>
      <c r="O19" s="42"/>
      <c r="P19" s="42"/>
      <c r="Q19" s="43" t="str">
        <f aca="false">IF(I19="","",J19)</f>
        <v/>
      </c>
      <c r="R19" s="44"/>
      <c r="S19" s="45"/>
      <c r="T19" s="46" t="s">
        <v>26</v>
      </c>
      <c r="U19" s="47" t="s">
        <v>27</v>
      </c>
      <c r="V19" s="1" t="s">
        <v>28</v>
      </c>
      <c r="W19" s="48" t="n">
        <v>1</v>
      </c>
      <c r="X19" s="49" t="s">
        <v>29</v>
      </c>
    </row>
    <row r="20" customFormat="false" ht="90" hidden="false" customHeight="true" outlineLevel="0" collapsed="false">
      <c r="A20" s="33"/>
      <c r="B20" s="34"/>
      <c r="C20" s="34"/>
      <c r="D20" s="50"/>
      <c r="E20" s="51" t="s">
        <v>30</v>
      </c>
      <c r="F20" s="51"/>
      <c r="G20" s="37" t="str">
        <f aca="false">IF(I20="","",I20*W20)</f>
        <v/>
      </c>
      <c r="H20" s="52" t="s">
        <v>31</v>
      </c>
      <c r="I20" s="53" t="str">
        <f aca="false">IF(D20="","",D20)</f>
        <v/>
      </c>
      <c r="J20" s="54" t="str">
        <f aca="false">IF(I20="","",U20)</f>
        <v/>
      </c>
      <c r="K20" s="41" t="str">
        <f aca="false">IF(I20="","",IF(AND($G$14="male",$R$15&gt;18,$R$15&lt;=45,I20&lt;4.3),"L",IF(AND($G$14="male",$R$15&gt;18,$R$15&lt;=45,I20&gt;5.7),"H",IF(AND($G$14="male",$R$15&gt;45,$R$15&lt;65,I20&lt;4.2),"L",IF(AND($G$14="male",$R$15&gt;45,$R$15&lt;65,I20&gt;5.6),"H",IF(AND($G$14="male",$R$15&gt;65,I20&lt;3.8),"L",IF(AND($G$14="male",$R$15&gt;65,I20&gt;5.8),"H",IF(AND($G$14="female",$R$15&lt;18,I20&lt;3.8),"L",IF(AND($G$14="female",$R$15&gt;18,$R$15&lt;=45,I20&gt;5.6),"H",IF(AND($G$14="female",$R$15&gt;45,$R$15&lt;65,I20&lt;3.8),"L",IF(AND($G$14="female",$R$15&gt;45,$R$15&lt;65,I20&gt;5.3),"H",IF(AND($G$14="female",$R$15&gt;65,I20&lt;3.8),"L",IF(AND($G$14="male",$R$15&gt;65,I20&gt;5.2),"H","Normal")))))))))))))</f>
        <v/>
      </c>
      <c r="L20" s="41"/>
      <c r="M20" s="41"/>
      <c r="N20" s="55" t="str">
        <f aca="false">IF(I20="","",Sheet2!G20)</f>
        <v/>
      </c>
      <c r="O20" s="55"/>
      <c r="P20" s="55"/>
      <c r="Q20" s="56" t="str">
        <f aca="false">IF(I20="","",J20)</f>
        <v/>
      </c>
      <c r="R20" s="57"/>
      <c r="S20" s="45"/>
      <c r="T20" s="58" t="s">
        <v>31</v>
      </c>
      <c r="U20" s="54" t="s">
        <v>32</v>
      </c>
      <c r="V20" s="1" t="s">
        <v>33</v>
      </c>
      <c r="W20" s="48" t="n">
        <v>1</v>
      </c>
      <c r="X20" s="59" t="s">
        <v>34</v>
      </c>
    </row>
    <row r="21" customFormat="false" ht="93" hidden="false" customHeight="true" outlineLevel="0" collapsed="false">
      <c r="A21" s="33"/>
      <c r="B21" s="34"/>
      <c r="C21" s="34"/>
      <c r="D21" s="50"/>
      <c r="E21" s="51" t="s">
        <v>35</v>
      </c>
      <c r="F21" s="51"/>
      <c r="G21" s="37" t="str">
        <f aca="false">IF(I21="","",I21*W21)</f>
        <v/>
      </c>
      <c r="H21" s="52" t="s">
        <v>36</v>
      </c>
      <c r="I21" s="53" t="str">
        <f aca="false">IF(D21="","",D21)</f>
        <v/>
      </c>
      <c r="J21" s="54" t="str">
        <f aca="false">IF(I21="","",U21)</f>
        <v/>
      </c>
      <c r="K21" s="41" t="str">
        <f aca="false">IF(I21="","",IF(AND(G14="male",I21&gt;=20),"Critical",IF(AND(G14="female",I21&gt;=20),"Critical",IF(I21&lt;7,"Critical",IF(AND($G$14="male",$R$15&gt;18,$R$15&lt;=44,I21&lt;13.2),"L",IF(AND($G$14="male",$R$15&gt;18,$R$15&lt;=44,I21&gt;17.3),"H",IF(AND($G$14="male",$R$15&gt;44,$R$15&lt;65,I21&lt;13.1),"L",IF(AND($G$14="male",$R$15&gt;44,$R$15&lt;65,I21&gt;17.2),"H",IF(AND($G$14="male",$R$15&gt;65,I21&lt;12.6),"L",IF(AND($G$14="male",$R$15&gt;65,I21&gt;17.4),"H",IF(AND($G$14="female",$R$15&lt;18,I21&lt;11.7),"L",IF(AND($G$14="female",$R$15&gt;18,$R$15&lt;=44,I21&gt;15.5),"H",IF(AND($G$14="female",$R$15&gt;44,$R$15&lt;65,I21&lt;11.7),"L",IF(AND($G$14="female",$R$15&gt;44,$R$15&lt;65,I21&gt;16),"H",IF(AND($G$14="female",$R$15&gt;65,I21&lt;11.7),"L",IF(AND($G$14="male",$R$15&gt;65,I21&gt;16.1),"H","Normal"))))))))))))))))</f>
        <v/>
      </c>
      <c r="L21" s="41"/>
      <c r="M21" s="41"/>
      <c r="N21" s="55" t="str">
        <f aca="false">IF(I21="","",Sheet2!G21)</f>
        <v/>
      </c>
      <c r="O21" s="55"/>
      <c r="P21" s="55"/>
      <c r="Q21" s="56" t="str">
        <f aca="false">IF(I21="","",J21)</f>
        <v/>
      </c>
      <c r="R21" s="60"/>
      <c r="S21" s="45"/>
      <c r="T21" s="61" t="s">
        <v>36</v>
      </c>
      <c r="U21" s="54" t="s">
        <v>37</v>
      </c>
      <c r="V21" s="1" t="s">
        <v>28</v>
      </c>
      <c r="W21" s="48" t="n">
        <v>10</v>
      </c>
      <c r="X21" s="59" t="s">
        <v>34</v>
      </c>
    </row>
    <row r="22" customFormat="false" ht="90" hidden="false" customHeight="true" outlineLevel="0" collapsed="false">
      <c r="A22" s="33"/>
      <c r="B22" s="34"/>
      <c r="C22" s="34"/>
      <c r="D22" s="50"/>
      <c r="E22" s="51" t="s">
        <v>38</v>
      </c>
      <c r="F22" s="51"/>
      <c r="G22" s="37" t="str">
        <f aca="false">IF(I22="","",I22/W22)</f>
        <v/>
      </c>
      <c r="H22" s="52" t="s">
        <v>39</v>
      </c>
      <c r="I22" s="53" t="str">
        <f aca="false">IF(D22="","",D22)</f>
        <v/>
      </c>
      <c r="J22" s="54" t="str">
        <f aca="false">IF(I22="","",U22)</f>
        <v/>
      </c>
      <c r="K22" s="41" t="str">
        <f aca="false">IF(I22="","",IF(AND($G$14="male",$R$15&gt;18,,$R$15&lt;=44,I22&lt;39),"L",IF(AND($G$14="male",$R$15&gt;18,$R$15&lt;=44,I22&gt;49),"H",IF(AND($G$14="male",$R$15&gt;44,$R$15&lt;65,I22&lt;39),"L",IF(AND($G$14="male",$R$15&gt;44,$R$15&lt;65,I22&gt;50),"H",IF(AND($G$14="male",$R$15&gt;65,I22&lt;37),"L",IF(AND($G$14="male",$R$15&gt;65,I22&gt;51),"H",IF(AND($G$14="female",$R$15&lt;18,I22&lt;35),"L",IF(AND($G$14="female",$R$15&gt;18,$R$15&lt;=44,I22&gt;45),"H",IF(AND($G$14="female",$R$15&gt;44,$R$15&lt;65,I22&lt;35),"L",IF(AND($G$14="female",$R$15&gt;44,$R$15&lt;65,I22&gt;47),"H",IF(AND($G$14="female",$R$15&gt;65,I22&lt;35),"L",IF(AND($G$14="male",$R$15&gt;65,I22&gt;47),"H","Normal")))))))))))))</f>
        <v/>
      </c>
      <c r="L22" s="41"/>
      <c r="M22" s="41"/>
      <c r="N22" s="55" t="str">
        <f aca="false">IF(I22="","",Sheet2!G22)</f>
        <v/>
      </c>
      <c r="O22" s="55"/>
      <c r="P22" s="55"/>
      <c r="Q22" s="56" t="str">
        <f aca="false">IF(I22="","",J22)</f>
        <v/>
      </c>
      <c r="R22" s="62"/>
      <c r="S22" s="45"/>
      <c r="T22" s="58" t="s">
        <v>39</v>
      </c>
      <c r="U22" s="54" t="s">
        <v>40</v>
      </c>
      <c r="V22" s="1" t="s">
        <v>28</v>
      </c>
      <c r="W22" s="48" t="n">
        <v>100</v>
      </c>
      <c r="X22" s="59" t="s">
        <v>34</v>
      </c>
    </row>
    <row r="23" customFormat="false" ht="90" hidden="false" customHeight="true" outlineLevel="0" collapsed="false">
      <c r="A23" s="33"/>
      <c r="B23" s="34"/>
      <c r="C23" s="34"/>
      <c r="D23" s="50"/>
      <c r="E23" s="51" t="s">
        <v>41</v>
      </c>
      <c r="F23" s="51"/>
      <c r="G23" s="53" t="str">
        <f aca="false">IF(D23="","",D23)</f>
        <v/>
      </c>
      <c r="H23" s="52" t="s">
        <v>42</v>
      </c>
      <c r="I23" s="63" t="str">
        <f aca="false">IF(G23="","",G23*W23)</f>
        <v/>
      </c>
      <c r="J23" s="54" t="str">
        <f aca="false">IF(G23="","",U23)</f>
        <v/>
      </c>
      <c r="K23" s="41" t="str">
        <f aca="false">IF(G23="","",IF(AND($G$14="male",$R$15&gt;18,$R$15&lt;=44,G23&lt;80),"L",IF(AND($G$14="male",$R$15&gt;18,$R$15&lt;=44,G23&gt;99),"H",IF(AND($G$14="male",$R$15&gt;44,$R$15&lt;65,G23&lt;81),"L",IF(AND($G$14="male",$R$15&gt;44,$R$15&lt;65,G23&gt;101),"H",IF(AND($G$14="male",$R$15&gt;65,G23&lt;81),"L",IF(AND($G$14="male",$R$15&gt;65,G23&gt;103),"H",IF(AND($G$14="female",$R$15&lt;18,G23&lt;81),"L",IF(AND($G$14="female",$R$15&gt;18,$R$15&lt;=44,G23&gt;100),"H",IF(AND($G$14="female",$R$15&gt;44,G23&lt;81),"L",IF(AND($G$14="female",$R$15&gt;44,G23&gt;101),"H","Normal")))))))))))</f>
        <v/>
      </c>
      <c r="L23" s="41"/>
      <c r="M23" s="41"/>
      <c r="N23" s="55" t="str">
        <f aca="false">IF(G23="","",Sheet2!G23)</f>
        <v/>
      </c>
      <c r="O23" s="55"/>
      <c r="P23" s="55"/>
      <c r="Q23" s="56" t="str">
        <f aca="false">IF(I23="","",H23)</f>
        <v/>
      </c>
      <c r="S23" s="45" t="s">
        <v>28</v>
      </c>
      <c r="T23" s="58" t="s">
        <v>42</v>
      </c>
      <c r="U23" s="54" t="s">
        <v>43</v>
      </c>
      <c r="W23" s="48" t="n">
        <v>1</v>
      </c>
      <c r="X23" s="59" t="s">
        <v>34</v>
      </c>
    </row>
    <row r="24" customFormat="false" ht="54" hidden="false" customHeight="true" outlineLevel="0" collapsed="false">
      <c r="A24" s="33"/>
      <c r="B24" s="34"/>
      <c r="C24" s="34"/>
      <c r="D24" s="50"/>
      <c r="E24" s="51" t="s">
        <v>44</v>
      </c>
      <c r="F24" s="51"/>
      <c r="G24" s="64" t="str">
        <f aca="false">IF(I24="","",I24*W24)</f>
        <v/>
      </c>
      <c r="H24" s="52" t="s">
        <v>45</v>
      </c>
      <c r="I24" s="53" t="str">
        <f aca="false">IF(D24="","",D24)</f>
        <v/>
      </c>
      <c r="J24" s="54" t="str">
        <f aca="false">IF(I24="","",U24)</f>
        <v/>
      </c>
      <c r="K24" s="41" t="str">
        <f aca="false">IF(I24="","",IF(AND($G$14="male",$R$15&gt;18,I24&lt;27),"L",IF(AND($G$14="male",$R$15&gt;18,I24&gt;34),"H",IF(AND($G$14="female",$R$15&gt;18,I24&lt;27),"L",IF(AND($G$14="female",$R$15&gt;18,$R$15&lt;=65,I24&gt;34),"H",IF(AND($G$14="female",$R$15&gt;65,I24&lt;27),"L",IF(AND($G$14="female",$R$15&gt;65,I24&gt;35),"H","Normal")))))))</f>
        <v/>
      </c>
      <c r="L24" s="41"/>
      <c r="M24" s="41"/>
      <c r="N24" s="55" t="str">
        <f aca="false">IF(I24="","",Sheet2!G24)</f>
        <v/>
      </c>
      <c r="O24" s="55"/>
      <c r="P24" s="55"/>
      <c r="Q24" s="56" t="str">
        <f aca="false">IF(I24="","",J24)</f>
        <v/>
      </c>
      <c r="S24" s="45"/>
      <c r="T24" s="58" t="s">
        <v>45</v>
      </c>
      <c r="U24" s="54" t="s">
        <v>46</v>
      </c>
      <c r="V24" s="1" t="s">
        <v>28</v>
      </c>
      <c r="W24" s="48" t="n">
        <v>1</v>
      </c>
      <c r="X24" s="59" t="s">
        <v>47</v>
      </c>
    </row>
    <row r="25" customFormat="false" ht="74.25" hidden="false" customHeight="true" outlineLevel="0" collapsed="false">
      <c r="A25" s="33"/>
      <c r="B25" s="34"/>
      <c r="C25" s="34"/>
      <c r="D25" s="50"/>
      <c r="E25" s="51" t="s">
        <v>48</v>
      </c>
      <c r="F25" s="51"/>
      <c r="G25" s="37" t="str">
        <f aca="false">IF(I25="","",I25*W25)</f>
        <v/>
      </c>
      <c r="H25" s="65" t="s">
        <v>36</v>
      </c>
      <c r="I25" s="53" t="str">
        <f aca="false">IF(D25="","",D25)</f>
        <v/>
      </c>
      <c r="J25" s="54" t="str">
        <f aca="false">IF(I25="","",U25)</f>
        <v/>
      </c>
      <c r="K25" s="41" t="str">
        <f aca="false">IF(I25="","",IF(AND($G$14="male",$R$15&gt;18,$R$15&lt;=44,I25&lt;32),"L",IF(AND($G$14="male",$R$15&gt;18,$R$15&lt;44,I25&gt;37),"H",IF(AND($G$14="male",$R$15&gt;44,$R$15&lt;65,I25&lt;32),"L",IF(AND($G$14="male",$R$15&gt;44,$R$15&lt;65,I25&gt;36),"H",IF(AND($G$14="male",$R$15&gt;65,I25&lt;31),"L",IF(AND($G$14="male",$R$15&gt;65,I25&gt;36),"H",IF(AND($G$14="female",$R$15&gt;18,$R$15&lt;=44,I25&lt;32),"L",IF(AND($G$14="female",$R$15&gt;18,$R$15&lt;=44,I25&gt;36),"H",IF(AND($G$14="female",$R$15&gt;44,I25&lt;31),"L",IF(AND($G$14="female",$R$15&gt;44,I25&gt;36),"H","Normal")))))))))))</f>
        <v/>
      </c>
      <c r="L25" s="41"/>
      <c r="M25" s="41"/>
      <c r="N25" s="55" t="str">
        <f aca="false">IF(I25="","",Sheet2!G25)</f>
        <v/>
      </c>
      <c r="O25" s="55"/>
      <c r="P25" s="55"/>
      <c r="Q25" s="56" t="str">
        <f aca="false">IF(I25="","",J25)</f>
        <v/>
      </c>
      <c r="S25" s="45"/>
      <c r="T25" s="58" t="s">
        <v>36</v>
      </c>
      <c r="U25" s="54" t="s">
        <v>37</v>
      </c>
      <c r="V25" s="1" t="s">
        <v>28</v>
      </c>
      <c r="W25" s="48" t="n">
        <v>10</v>
      </c>
      <c r="X25" s="59" t="s">
        <v>47</v>
      </c>
    </row>
    <row r="26" customFormat="false" ht="27.75" hidden="false" customHeight="true" outlineLevel="0" collapsed="false">
      <c r="A26" s="33"/>
      <c r="B26" s="34"/>
      <c r="C26" s="34"/>
      <c r="D26" s="50"/>
      <c r="E26" s="51" t="s">
        <v>49</v>
      </c>
      <c r="F26" s="51"/>
      <c r="G26" s="37" t="str">
        <f aca="false">IF(I26="","",I26*W26)</f>
        <v/>
      </c>
      <c r="H26" s="66" t="s">
        <v>26</v>
      </c>
      <c r="I26" s="53" t="str">
        <f aca="false">IF(D26="","",D26)</f>
        <v/>
      </c>
      <c r="J26" s="54" t="str">
        <f aca="false">IF(I26="","",U26)</f>
        <v/>
      </c>
      <c r="K26" s="41" t="str">
        <f aca="false">IF(I26="","",IF(I26&lt;40,"Critical",IF(I26&gt;1000,"Critical",IF(I26&lt;140,"L",IF(I26&gt;400,"H","Normal")))))</f>
        <v/>
      </c>
      <c r="L26" s="41"/>
      <c r="M26" s="41"/>
      <c r="N26" s="55" t="str">
        <f aca="false">IF(I26="","",Sheet2!G26)</f>
        <v/>
      </c>
      <c r="O26" s="55"/>
      <c r="P26" s="55"/>
      <c r="Q26" s="56" t="str">
        <f aca="false">IF(I26="","",J26)</f>
        <v/>
      </c>
      <c r="S26" s="45"/>
      <c r="T26" s="67" t="s">
        <v>26</v>
      </c>
      <c r="U26" s="54" t="s">
        <v>27</v>
      </c>
      <c r="V26" s="1" t="s">
        <v>28</v>
      </c>
      <c r="W26" s="48" t="n">
        <v>1</v>
      </c>
      <c r="X26" s="59" t="s">
        <v>47</v>
      </c>
    </row>
    <row r="27" customFormat="false" ht="27.75" hidden="false" customHeight="true" outlineLevel="0" collapsed="false">
      <c r="A27" s="33"/>
      <c r="B27" s="34"/>
      <c r="C27" s="34"/>
      <c r="D27" s="50"/>
      <c r="E27" s="51" t="s">
        <v>50</v>
      </c>
      <c r="F27" s="51"/>
      <c r="G27" s="37" t="str">
        <f aca="false">IF(I27="","",I27/W27)</f>
        <v/>
      </c>
      <c r="H27" s="52" t="s">
        <v>39</v>
      </c>
      <c r="I27" s="53" t="str">
        <f aca="false">IF(D27="","",D27)</f>
        <v/>
      </c>
      <c r="J27" s="54" t="str">
        <f aca="false">IF(I27="","",U27)</f>
        <v/>
      </c>
      <c r="K27" s="41" t="str">
        <f aca="false">IF(I27="","",IF(AND($R$15&gt;0.5,I27&lt;11.6),"L",IF(AND($R$15&gt;0.5,I27&gt;14.8),"H","NQ1:AD1048576ormal")))</f>
        <v/>
      </c>
      <c r="L27" s="41"/>
      <c r="M27" s="41"/>
      <c r="N27" s="55" t="str">
        <f aca="false">IF(I27="","",Sheet2!G27)</f>
        <v/>
      </c>
      <c r="O27" s="55"/>
      <c r="P27" s="55"/>
      <c r="Q27" s="56" t="str">
        <f aca="false">IF(I27="","",J27)</f>
        <v/>
      </c>
      <c r="S27" s="45"/>
      <c r="T27" s="68" t="s">
        <v>39</v>
      </c>
      <c r="U27" s="54" t="s">
        <v>40</v>
      </c>
      <c r="V27" s="1" t="s">
        <v>28</v>
      </c>
      <c r="W27" s="48" t="n">
        <v>100</v>
      </c>
      <c r="X27" s="59" t="s">
        <v>51</v>
      </c>
    </row>
    <row r="28" customFormat="false" ht="27.75" hidden="false" customHeight="true" outlineLevel="0" collapsed="false">
      <c r="A28" s="33"/>
      <c r="B28" s="34"/>
      <c r="C28" s="34"/>
      <c r="D28" s="50"/>
      <c r="E28" s="51" t="s">
        <v>52</v>
      </c>
      <c r="F28" s="51"/>
      <c r="G28" s="69" t="str">
        <f aca="false">IF(D28="","",D28)</f>
        <v/>
      </c>
      <c r="H28" s="52" t="s">
        <v>42</v>
      </c>
      <c r="I28" s="63" t="str">
        <f aca="false">IF(G28="","",G28*W28)</f>
        <v/>
      </c>
      <c r="J28" s="54" t="str">
        <f aca="false">IF(I28="","",U28)</f>
        <v/>
      </c>
      <c r="K28" s="41" t="str">
        <f aca="false">IF(G28="","",IF(AND($R$15&gt;0.5,G28&lt;9.6),"L",IF(AND($R$15&gt;0.5,G28&gt;12),"H","Normal")))</f>
        <v/>
      </c>
      <c r="L28" s="41"/>
      <c r="M28" s="41"/>
      <c r="N28" s="55" t="str">
        <f aca="false">IF(G28="","",Sheet2!G28)</f>
        <v/>
      </c>
      <c r="O28" s="55"/>
      <c r="P28" s="55"/>
      <c r="Q28" s="56" t="str">
        <f aca="false">IF(I28="","",H28)</f>
        <v/>
      </c>
      <c r="S28" s="45" t="s">
        <v>28</v>
      </c>
      <c r="T28" s="70" t="s">
        <v>42</v>
      </c>
      <c r="U28" s="54" t="s">
        <v>43</v>
      </c>
      <c r="W28" s="48" t="n">
        <v>1</v>
      </c>
      <c r="X28" s="59" t="s">
        <v>51</v>
      </c>
    </row>
    <row r="29" customFormat="false" ht="27.75" hidden="false" customHeight="true" outlineLevel="0" collapsed="false">
      <c r="A29" s="33"/>
      <c r="B29" s="34"/>
      <c r="C29" s="34"/>
      <c r="D29" s="50"/>
      <c r="E29" s="51" t="s">
        <v>53</v>
      </c>
      <c r="F29" s="51"/>
      <c r="G29" s="37" t="str">
        <f aca="false">IF(I29="","",I29*W29)</f>
        <v/>
      </c>
      <c r="H29" s="52" t="s">
        <v>25</v>
      </c>
      <c r="I29" s="53" t="str">
        <f aca="false">IF(D29="","",D29)</f>
        <v/>
      </c>
      <c r="J29" s="54" t="str">
        <f aca="false">IF(I29="","",U29)</f>
        <v/>
      </c>
      <c r="K29" s="41" t="str">
        <f aca="false">IF(I29="","",IF(AND($R$15&gt;=10,$R$15&lt;=21,I29&lt;1.8),"L",IF(AND($R$15&gt;=10,$R$15&lt;=21,I29&gt;8),"H",IF(AND($R$15&gt;21,I29&lt;1.8),"L",IF(AND($R$15&gt;21,I29&gt;7.7),"H","Normal")))))</f>
        <v/>
      </c>
      <c r="L29" s="41"/>
      <c r="M29" s="41"/>
      <c r="N29" s="55" t="str">
        <f aca="false">IF(I29="","",Sheet2!G29)</f>
        <v/>
      </c>
      <c r="O29" s="55"/>
      <c r="P29" s="55"/>
      <c r="Q29" s="56" t="str">
        <f aca="false">IF(I29="","",J29)</f>
        <v/>
      </c>
      <c r="S29" s="45"/>
      <c r="T29" s="58" t="s">
        <v>25</v>
      </c>
      <c r="U29" s="54" t="s">
        <v>27</v>
      </c>
      <c r="V29" s="1" t="s">
        <v>28</v>
      </c>
      <c r="W29" s="48" t="n">
        <v>1</v>
      </c>
      <c r="X29" s="59" t="s">
        <v>51</v>
      </c>
    </row>
    <row r="30" customFormat="false" ht="27.75" hidden="false" customHeight="true" outlineLevel="0" collapsed="false">
      <c r="A30" s="33"/>
      <c r="B30" s="34"/>
      <c r="C30" s="34"/>
      <c r="D30" s="50"/>
      <c r="E30" s="51" t="s">
        <v>54</v>
      </c>
      <c r="F30" s="51"/>
      <c r="G30" s="37" t="str">
        <f aca="false">IF(I30="","",I30*W30)</f>
        <v/>
      </c>
      <c r="H30" s="52" t="s">
        <v>25</v>
      </c>
      <c r="I30" s="53" t="str">
        <f aca="false">IF(D30="","",D30)</f>
        <v/>
      </c>
      <c r="J30" s="54" t="str">
        <f aca="false">IF(I30="","",U30)</f>
        <v/>
      </c>
      <c r="K30" s="41" t="str">
        <f aca="false">IF(I30="","",IF(AND($R$15&gt;=10,$R$15&lt;=21,I30&lt;1),"L",IF(AND($R$15&gt;=10,$R$15&lt;=21,I30&gt;4.8),"H",IF(AND($R$15&gt;21,I30&lt;1.5),"L",IF(AND($R$15&gt;21,I30&gt;4),"H","Normal")))))</f>
        <v/>
      </c>
      <c r="L30" s="41"/>
      <c r="M30" s="41"/>
      <c r="N30" s="55" t="str">
        <f aca="false">IF(I30="","",Sheet2!G30)</f>
        <v/>
      </c>
      <c r="O30" s="55"/>
      <c r="P30" s="55"/>
      <c r="Q30" s="56" t="str">
        <f aca="false">IF(I30="","",J30)</f>
        <v/>
      </c>
      <c r="S30" s="45"/>
      <c r="T30" s="58" t="s">
        <v>25</v>
      </c>
      <c r="U30" s="54" t="s">
        <v>27</v>
      </c>
      <c r="V30" s="1" t="s">
        <v>28</v>
      </c>
      <c r="W30" s="48" t="n">
        <v>1</v>
      </c>
      <c r="X30" s="59" t="s">
        <v>51</v>
      </c>
    </row>
    <row r="31" customFormat="false" ht="27.75" hidden="false" customHeight="true" outlineLevel="0" collapsed="false">
      <c r="A31" s="33"/>
      <c r="B31" s="34"/>
      <c r="C31" s="34"/>
      <c r="D31" s="50"/>
      <c r="E31" s="51" t="s">
        <v>55</v>
      </c>
      <c r="F31" s="51"/>
      <c r="G31" s="37" t="str">
        <f aca="false">IF(I31="","",I31*W31)</f>
        <v/>
      </c>
      <c r="H31" s="52" t="s">
        <v>25</v>
      </c>
      <c r="I31" s="53" t="str">
        <f aca="false">IF(D31="","",D31)</f>
        <v/>
      </c>
      <c r="J31" s="54" t="str">
        <f aca="false">IF(I31="","",U31)</f>
        <v/>
      </c>
      <c r="K31" s="41" t="str">
        <f aca="false">IF(I31="","",IF(AND($R$15&gt;=10,$R$15&lt;=21,I31&gt;0.8),"H",IF(AND($R$15&gt;21,I31&lt;0.2),"L",IF(AND($R$15&gt;21,I31&gt;0.95),"H","Normal"))))</f>
        <v/>
      </c>
      <c r="L31" s="41"/>
      <c r="M31" s="41"/>
      <c r="N31" s="55" t="str">
        <f aca="false">IF(I31="","",Sheet2!G31)</f>
        <v/>
      </c>
      <c r="O31" s="55"/>
      <c r="P31" s="55"/>
      <c r="Q31" s="56" t="str">
        <f aca="false">IF(I31="","",J31)</f>
        <v/>
      </c>
      <c r="S31" s="45"/>
      <c r="T31" s="58" t="s">
        <v>25</v>
      </c>
      <c r="U31" s="54" t="s">
        <v>27</v>
      </c>
      <c r="V31" s="1" t="s">
        <v>28</v>
      </c>
      <c r="W31" s="48" t="n">
        <v>1</v>
      </c>
      <c r="X31" s="59" t="s">
        <v>51</v>
      </c>
    </row>
    <row r="32" customFormat="false" ht="27.75" hidden="false" customHeight="true" outlineLevel="0" collapsed="false">
      <c r="A32" s="33"/>
      <c r="B32" s="34"/>
      <c r="C32" s="34"/>
      <c r="D32" s="50"/>
      <c r="E32" s="51" t="s">
        <v>56</v>
      </c>
      <c r="F32" s="51"/>
      <c r="G32" s="37" t="str">
        <f aca="false">IF(I32="","",I32*W32)</f>
        <v/>
      </c>
      <c r="H32" s="52" t="s">
        <v>25</v>
      </c>
      <c r="I32" s="53" t="str">
        <f aca="false">IF(D32="","",D32)</f>
        <v/>
      </c>
      <c r="J32" s="54" t="str">
        <f aca="false">IF(I32="","",U32)</f>
        <v/>
      </c>
      <c r="K32" s="41" t="str">
        <f aca="false">IF(I32="","",IF(AND($R$15&gt;=10,$R$15&lt;=21,I32&gt;0.5),"H",IF(AND($R$15&gt;21,I32&gt;0.7),"H","Normal")))</f>
        <v/>
      </c>
      <c r="L32" s="41"/>
      <c r="M32" s="41"/>
      <c r="N32" s="55" t="str">
        <f aca="false">IF(I32="","",Sheet2!G32)</f>
        <v/>
      </c>
      <c r="O32" s="55"/>
      <c r="P32" s="55"/>
      <c r="Q32" s="56" t="str">
        <f aca="false">IF(I32="","",J32)</f>
        <v/>
      </c>
      <c r="S32" s="45"/>
      <c r="T32" s="58" t="s">
        <v>25</v>
      </c>
      <c r="U32" s="54" t="s">
        <v>27</v>
      </c>
      <c r="V32" s="1" t="s">
        <v>28</v>
      </c>
      <c r="W32" s="48" t="n">
        <v>1</v>
      </c>
      <c r="X32" s="59" t="s">
        <v>51</v>
      </c>
    </row>
    <row r="33" customFormat="false" ht="27.75" hidden="false" customHeight="true" outlineLevel="0" collapsed="false">
      <c r="A33" s="33"/>
      <c r="B33" s="34"/>
      <c r="C33" s="34"/>
      <c r="D33" s="50"/>
      <c r="E33" s="51" t="s">
        <v>57</v>
      </c>
      <c r="F33" s="51"/>
      <c r="G33" s="37" t="str">
        <f aca="false">IF(I33="","",I33*W33)</f>
        <v/>
      </c>
      <c r="H33" s="52" t="s">
        <v>25</v>
      </c>
      <c r="I33" s="53" t="str">
        <f aca="false">IF(D33="","",D33)</f>
        <v/>
      </c>
      <c r="J33" s="54" t="str">
        <f aca="false">IF(I33="","",U33)</f>
        <v/>
      </c>
      <c r="K33" s="41" t="str">
        <f aca="false">IF(I33="","",IF(AND($R$15&gt;=10,$R$15&lt;=21,I33&gt;0.2),"H",IF(AND($R$15&gt;21,I33&gt;0.15),"H","Normal")))</f>
        <v/>
      </c>
      <c r="L33" s="41"/>
      <c r="M33" s="41"/>
      <c r="N33" s="55" t="str">
        <f aca="false">IF(I33="","",Sheet2!G33)</f>
        <v/>
      </c>
      <c r="O33" s="55"/>
      <c r="P33" s="55"/>
      <c r="Q33" s="56" t="str">
        <f aca="false">IF(I33="","",J33)</f>
        <v/>
      </c>
      <c r="S33" s="45"/>
      <c r="T33" s="58" t="s">
        <v>25</v>
      </c>
      <c r="U33" s="54" t="s">
        <v>27</v>
      </c>
      <c r="V33" s="1" t="s">
        <v>28</v>
      </c>
      <c r="W33" s="48" t="n">
        <v>1</v>
      </c>
      <c r="X33" s="59" t="s">
        <v>58</v>
      </c>
    </row>
    <row r="34" customFormat="false" ht="27.75" hidden="false" customHeight="true" outlineLevel="0" collapsed="false">
      <c r="A34" s="33"/>
      <c r="B34" s="34"/>
      <c r="C34" s="34"/>
      <c r="D34" s="71"/>
      <c r="E34" s="72" t="s">
        <v>59</v>
      </c>
      <c r="F34" s="72"/>
      <c r="G34" s="73" t="str">
        <f aca="false">IF(I34="","",I34*W34)</f>
        <v/>
      </c>
      <c r="H34" s="74" t="s">
        <v>25</v>
      </c>
      <c r="I34" s="75" t="str">
        <f aca="false">IF(D34="","",D34)</f>
        <v/>
      </c>
      <c r="J34" s="76" t="str">
        <f aca="false">IF(I34="","",U34)</f>
        <v/>
      </c>
      <c r="K34" s="41" t="str">
        <f aca="false">IF(I34="","",IF(I34&gt;0.6,"H","Normal"))</f>
        <v/>
      </c>
      <c r="L34" s="41"/>
      <c r="M34" s="41"/>
      <c r="N34" s="77" t="str">
        <f aca="false">IF(I34="","",Sheet2!G34)</f>
        <v/>
      </c>
      <c r="O34" s="77"/>
      <c r="P34" s="77"/>
      <c r="Q34" s="78" t="str">
        <f aca="false">IF(I34="","",J34)</f>
        <v/>
      </c>
      <c r="S34" s="45"/>
      <c r="T34" s="68" t="s">
        <v>25</v>
      </c>
      <c r="U34" s="76" t="s">
        <v>27</v>
      </c>
      <c r="V34" s="1" t="s">
        <v>28</v>
      </c>
      <c r="W34" s="79" t="n">
        <v>1</v>
      </c>
      <c r="X34" s="59" t="s">
        <v>37</v>
      </c>
    </row>
    <row r="35" customFormat="false" ht="21" hidden="false" customHeight="true" outlineLevel="0" collapsed="false">
      <c r="A35" s="33"/>
      <c r="B35" s="33"/>
      <c r="C35" s="33"/>
      <c r="E35" s="80"/>
      <c r="F35" s="81" t="s">
        <v>60</v>
      </c>
      <c r="G35" s="82"/>
      <c r="H35" s="82"/>
      <c r="I35" s="82"/>
      <c r="J35" s="82"/>
      <c r="K35" s="83"/>
      <c r="L35" s="83"/>
      <c r="M35" s="83"/>
      <c r="N35" s="84"/>
      <c r="O35" s="84"/>
      <c r="P35" s="84"/>
      <c r="Q35" s="83"/>
    </row>
    <row r="36" customFormat="false" ht="21" hidden="false" customHeight="true" outlineLevel="0" collapsed="false"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</row>
    <row r="37" customFormat="false" ht="21" hidden="false" customHeight="true" outlineLevel="0" collapsed="false"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</row>
    <row r="38" customFormat="false" ht="21" hidden="false" customHeight="true" outlineLevel="0" collapsed="false"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</row>
    <row r="39" customFormat="false" ht="39" hidden="false" customHeight="true" outlineLevel="0" collapsed="false">
      <c r="E39" s="87" t="s">
        <v>61</v>
      </c>
      <c r="F39" s="87"/>
      <c r="G39" s="88"/>
      <c r="H39" s="88"/>
      <c r="I39" s="88"/>
      <c r="J39" s="88"/>
      <c r="K39" s="89" t="s">
        <v>62</v>
      </c>
      <c r="L39" s="89"/>
      <c r="M39" s="89"/>
      <c r="N39" s="89"/>
      <c r="O39" s="89"/>
      <c r="P39" s="89"/>
      <c r="Q39" s="90"/>
    </row>
    <row r="40" customFormat="false" ht="39" hidden="false" customHeight="true" outlineLevel="0" collapsed="false">
      <c r="E40" s="87" t="s">
        <v>63</v>
      </c>
      <c r="F40" s="87"/>
      <c r="G40" s="91"/>
      <c r="H40" s="91"/>
      <c r="I40" s="91"/>
      <c r="J40" s="91"/>
      <c r="K40" s="89" t="s">
        <v>64</v>
      </c>
      <c r="L40" s="89"/>
      <c r="M40" s="89"/>
      <c r="N40" s="89"/>
      <c r="O40" s="89"/>
      <c r="P40" s="89"/>
      <c r="Q40" s="90"/>
    </row>
  </sheetData>
  <mergeCells count="98">
    <mergeCell ref="K9:N9"/>
    <mergeCell ref="E12:F12"/>
    <mergeCell ref="G12:J12"/>
    <mergeCell ref="K12:L12"/>
    <mergeCell ref="N12:Q12"/>
    <mergeCell ref="E13:F13"/>
    <mergeCell ref="G13:I13"/>
    <mergeCell ref="K13:L13"/>
    <mergeCell ref="N13:Q13"/>
    <mergeCell ref="E14:F14"/>
    <mergeCell ref="G14:I14"/>
    <mergeCell ref="K14:L14"/>
    <mergeCell ref="N14:Q14"/>
    <mergeCell ref="E15:F15"/>
    <mergeCell ref="G15:I15"/>
    <mergeCell ref="K15:L15"/>
    <mergeCell ref="N15:Q15"/>
    <mergeCell ref="E16:F16"/>
    <mergeCell ref="G16:I16"/>
    <mergeCell ref="K16:L16"/>
    <mergeCell ref="N16:Q16"/>
    <mergeCell ref="E18:F18"/>
    <mergeCell ref="I18:J18"/>
    <mergeCell ref="K18:M18"/>
    <mergeCell ref="N18:Q18"/>
    <mergeCell ref="B19:C19"/>
    <mergeCell ref="E19:F19"/>
    <mergeCell ref="K19:M19"/>
    <mergeCell ref="N19:P19"/>
    <mergeCell ref="B20:C20"/>
    <mergeCell ref="E20:F20"/>
    <mergeCell ref="K20:M20"/>
    <mergeCell ref="N20:P20"/>
    <mergeCell ref="B21:C21"/>
    <mergeCell ref="E21:F21"/>
    <mergeCell ref="K21:M21"/>
    <mergeCell ref="N21:P21"/>
    <mergeCell ref="B22:C22"/>
    <mergeCell ref="E22:F22"/>
    <mergeCell ref="K22:M22"/>
    <mergeCell ref="N22:P22"/>
    <mergeCell ref="B23:C23"/>
    <mergeCell ref="E23:F23"/>
    <mergeCell ref="K23:M23"/>
    <mergeCell ref="N23:P23"/>
    <mergeCell ref="B24:C24"/>
    <mergeCell ref="E24:F24"/>
    <mergeCell ref="K24:M24"/>
    <mergeCell ref="N24:P24"/>
    <mergeCell ref="B25:C25"/>
    <mergeCell ref="E25:F25"/>
    <mergeCell ref="K25:M25"/>
    <mergeCell ref="N25:P25"/>
    <mergeCell ref="B26:C26"/>
    <mergeCell ref="E26:F26"/>
    <mergeCell ref="K26:M26"/>
    <mergeCell ref="N26:P26"/>
    <mergeCell ref="B27:C27"/>
    <mergeCell ref="E27:F27"/>
    <mergeCell ref="K27:M27"/>
    <mergeCell ref="N27:P27"/>
    <mergeCell ref="B28:C28"/>
    <mergeCell ref="E28:F28"/>
    <mergeCell ref="K28:M28"/>
    <mergeCell ref="N28:P28"/>
    <mergeCell ref="B29:C29"/>
    <mergeCell ref="E29:F29"/>
    <mergeCell ref="K29:M29"/>
    <mergeCell ref="N29:P29"/>
    <mergeCell ref="B30:C30"/>
    <mergeCell ref="E30:F30"/>
    <mergeCell ref="K30:M30"/>
    <mergeCell ref="N30:P30"/>
    <mergeCell ref="B31:C31"/>
    <mergeCell ref="E31:F31"/>
    <mergeCell ref="K31:M31"/>
    <mergeCell ref="N31:P31"/>
    <mergeCell ref="B32:C32"/>
    <mergeCell ref="E32:F32"/>
    <mergeCell ref="K32:M32"/>
    <mergeCell ref="N32:P32"/>
    <mergeCell ref="B33:C33"/>
    <mergeCell ref="E33:F33"/>
    <mergeCell ref="K33:M33"/>
    <mergeCell ref="N33:P33"/>
    <mergeCell ref="B34:C34"/>
    <mergeCell ref="E34:F34"/>
    <mergeCell ref="K34:M34"/>
    <mergeCell ref="N34:P34"/>
    <mergeCell ref="F36:Q36"/>
    <mergeCell ref="F37:Q37"/>
    <mergeCell ref="F38:Q38"/>
    <mergeCell ref="E39:F39"/>
    <mergeCell ref="G39:J39"/>
    <mergeCell ref="K39:P39"/>
    <mergeCell ref="E40:F40"/>
    <mergeCell ref="G40:J40"/>
    <mergeCell ref="K40:P40"/>
  </mergeCells>
  <conditionalFormatting sqref="K22:M22">
    <cfRule type="expression" priority="2" aboveAverage="0" equalAverage="0" bottom="0" percent="0" rank="0" text="" dxfId="0">
      <formula>$K$26="Critical"</formula>
    </cfRule>
    <cfRule type="expression" priority="3" aboveAverage="0" equalAverage="0" bottom="0" percent="0" rank="0" text="" dxfId="1">
      <formula>K22="L"</formula>
    </cfRule>
    <cfRule type="expression" priority="4" aboveAverage="0" equalAverage="0" bottom="0" percent="0" rank="0" text="" dxfId="2">
      <formula>K22="H"</formula>
    </cfRule>
    <cfRule type="expression" priority="5" aboveAverage="0" equalAverage="0" bottom="0" percent="0" rank="0" text="" dxfId="3">
      <formula>K22="Normal"</formula>
    </cfRule>
  </conditionalFormatting>
  <conditionalFormatting sqref="K23:M23">
    <cfRule type="expression" priority="6" aboveAverage="0" equalAverage="0" bottom="0" percent="0" rank="0" text="" dxfId="4">
      <formula>$K$26="Critical"</formula>
    </cfRule>
    <cfRule type="expression" priority="7" aboveAverage="0" equalAverage="0" bottom="0" percent="0" rank="0" text="" dxfId="5">
      <formula>K23="L"</formula>
    </cfRule>
    <cfRule type="expression" priority="8" aboveAverage="0" equalAverage="0" bottom="0" percent="0" rank="0" text="" dxfId="6">
      <formula>K23="H"</formula>
    </cfRule>
    <cfRule type="expression" priority="9" aboveAverage="0" equalAverage="0" bottom="0" percent="0" rank="0" text="" dxfId="7">
      <formula>K23="Normal"</formula>
    </cfRule>
  </conditionalFormatting>
  <conditionalFormatting sqref="K20:M20">
    <cfRule type="expression" priority="10" aboveAverage="0" equalAverage="0" bottom="0" percent="0" rank="0" text="" dxfId="8">
      <formula>$K$21="Critical"</formula>
    </cfRule>
    <cfRule type="expression" priority="11" aboveAverage="0" equalAverage="0" bottom="0" percent="0" rank="0" text="" dxfId="9">
      <formula>K20="L"</formula>
    </cfRule>
    <cfRule type="expression" priority="12" aboveAverage="0" equalAverage="0" bottom="0" percent="0" rank="0" text="" dxfId="10">
      <formula>K20="H"</formula>
    </cfRule>
    <cfRule type="expression" priority="13" aboveAverage="0" equalAverage="0" bottom="0" percent="0" rank="0" text="" dxfId="11">
      <formula>K20="Normal"</formula>
    </cfRule>
  </conditionalFormatting>
  <conditionalFormatting sqref="K24:M24">
    <cfRule type="expression" priority="14" aboveAverage="0" equalAverage="0" bottom="0" percent="0" rank="0" text="" dxfId="12">
      <formula>$K$26="Critical"</formula>
    </cfRule>
    <cfRule type="expression" priority="15" aboveAverage="0" equalAverage="0" bottom="0" percent="0" rank="0" text="" dxfId="13">
      <formula>K24="L"</formula>
    </cfRule>
    <cfRule type="expression" priority="16" aboveAverage="0" equalAverage="0" bottom="0" percent="0" rank="0" text="" dxfId="14">
      <formula>K24="H"</formula>
    </cfRule>
    <cfRule type="expression" priority="17" aboveAverage="0" equalAverage="0" bottom="0" percent="0" rank="0" text="" dxfId="15">
      <formula>K24="Normal"</formula>
    </cfRule>
  </conditionalFormatting>
  <conditionalFormatting sqref="K25:M25">
    <cfRule type="expression" priority="18" aboveAverage="0" equalAverage="0" bottom="0" percent="0" rank="0" text="" dxfId="16">
      <formula>$K$26="Critical"</formula>
    </cfRule>
    <cfRule type="expression" priority="19" aboveAverage="0" equalAverage="0" bottom="0" percent="0" rank="0" text="" dxfId="17">
      <formula>K25="L"</formula>
    </cfRule>
    <cfRule type="expression" priority="20" aboveAverage="0" equalAverage="0" bottom="0" percent="0" rank="0" text="" dxfId="18">
      <formula>K25="H"</formula>
    </cfRule>
    <cfRule type="expression" priority="21" aboveAverage="0" equalAverage="0" bottom="0" percent="0" rank="0" text="" dxfId="19">
      <formula>K25="Normal"</formula>
    </cfRule>
  </conditionalFormatting>
  <conditionalFormatting sqref="K34:M34">
    <cfRule type="expression" priority="22" aboveAverage="0" equalAverage="0" bottom="0" percent="0" rank="0" text="" dxfId="20">
      <formula>$K$26="Critical"</formula>
    </cfRule>
    <cfRule type="expression" priority="23" aboveAverage="0" equalAverage="0" bottom="0" percent="0" rank="0" text="" dxfId="21">
      <formula>K34="L"</formula>
    </cfRule>
    <cfRule type="expression" priority="24" aboveAverage="0" equalAverage="0" bottom="0" percent="0" rank="0" text="" dxfId="22">
      <formula>K34="H"</formula>
    </cfRule>
    <cfRule type="expression" priority="25" aboveAverage="0" equalAverage="0" bottom="0" percent="0" rank="0" text="" dxfId="23">
      <formula>K34="Normal"</formula>
    </cfRule>
  </conditionalFormatting>
  <conditionalFormatting sqref="K33:M33">
    <cfRule type="expression" priority="26" aboveAverage="0" equalAverage="0" bottom="0" percent="0" rank="0" text="" dxfId="24">
      <formula>$K$26="Critical"</formula>
    </cfRule>
    <cfRule type="expression" priority="27" aboveAverage="0" equalAverage="0" bottom="0" percent="0" rank="0" text="" dxfId="25">
      <formula>K33="L"</formula>
    </cfRule>
    <cfRule type="expression" priority="28" aboveAverage="0" equalAverage="0" bottom="0" percent="0" rank="0" text="" dxfId="26">
      <formula>K33="H"</formula>
    </cfRule>
    <cfRule type="expression" priority="29" aboveAverage="0" equalAverage="0" bottom="0" percent="0" rank="0" text="" dxfId="27">
      <formula>K33="Normal"</formula>
    </cfRule>
  </conditionalFormatting>
  <conditionalFormatting sqref="K32:M32">
    <cfRule type="expression" priority="30" aboveAverage="0" equalAverage="0" bottom="0" percent="0" rank="0" text="" dxfId="28">
      <formula>$K$26="Critical"</formula>
    </cfRule>
    <cfRule type="expression" priority="31" aboveAverage="0" equalAverage="0" bottom="0" percent="0" rank="0" text="" dxfId="29">
      <formula>K32="L"</formula>
    </cfRule>
    <cfRule type="expression" priority="32" aboveAverage="0" equalAverage="0" bottom="0" percent="0" rank="0" text="" dxfId="30">
      <formula>K32="H"</formula>
    </cfRule>
    <cfRule type="expression" priority="33" aboveAverage="0" equalAverage="0" bottom="0" percent="0" rank="0" text="" dxfId="31">
      <formula>K32="Normal"</formula>
    </cfRule>
  </conditionalFormatting>
  <conditionalFormatting sqref="K31:M31">
    <cfRule type="expression" priority="34" aboveAverage="0" equalAverage="0" bottom="0" percent="0" rank="0" text="" dxfId="32">
      <formula>$K$26="Critical"</formula>
    </cfRule>
    <cfRule type="expression" priority="35" aboveAverage="0" equalAverage="0" bottom="0" percent="0" rank="0" text="" dxfId="33">
      <formula>K31="L"</formula>
    </cfRule>
    <cfRule type="expression" priority="36" aboveAverage="0" equalAverage="0" bottom="0" percent="0" rank="0" text="" dxfId="34">
      <formula>K31="H"</formula>
    </cfRule>
    <cfRule type="expression" priority="37" aboveAverage="0" equalAverage="0" bottom="0" percent="0" rank="0" text="" dxfId="35">
      <formula>K31="Normal"</formula>
    </cfRule>
  </conditionalFormatting>
  <conditionalFormatting sqref="K30:M30">
    <cfRule type="expression" priority="38" aboveAverage="0" equalAverage="0" bottom="0" percent="0" rank="0" text="" dxfId="36">
      <formula>$K$26="Critical"</formula>
    </cfRule>
    <cfRule type="expression" priority="39" aboveAverage="0" equalAverage="0" bottom="0" percent="0" rank="0" text="" dxfId="37">
      <formula>K30="L"</formula>
    </cfRule>
    <cfRule type="expression" priority="40" aboveAverage="0" equalAverage="0" bottom="0" percent="0" rank="0" text="" dxfId="38">
      <formula>K30="H"</formula>
    </cfRule>
    <cfRule type="expression" priority="41" aboveAverage="0" equalAverage="0" bottom="0" percent="0" rank="0" text="" dxfId="39">
      <formula>K30="Normal"</formula>
    </cfRule>
  </conditionalFormatting>
  <conditionalFormatting sqref="K29:M29">
    <cfRule type="expression" priority="42" aboveAverage="0" equalAverage="0" bottom="0" percent="0" rank="0" text="" dxfId="40">
      <formula>$K$26="Critical"</formula>
    </cfRule>
    <cfRule type="expression" priority="43" aboveAverage="0" equalAverage="0" bottom="0" percent="0" rank="0" text="" dxfId="41">
      <formula>K29="L"</formula>
    </cfRule>
    <cfRule type="expression" priority="44" aboveAverage="0" equalAverage="0" bottom="0" percent="0" rank="0" text="" dxfId="42">
      <formula>K29="H"</formula>
    </cfRule>
    <cfRule type="expression" priority="45" aboveAverage="0" equalAverage="0" bottom="0" percent="0" rank="0" text="" dxfId="43">
      <formula>K29="Normal"</formula>
    </cfRule>
  </conditionalFormatting>
  <conditionalFormatting sqref="K28:M28">
    <cfRule type="expression" priority="46" aboveAverage="0" equalAverage="0" bottom="0" percent="0" rank="0" text="" dxfId="44">
      <formula>$K$26="Critical"</formula>
    </cfRule>
    <cfRule type="expression" priority="47" aboveAverage="0" equalAverage="0" bottom="0" percent="0" rank="0" text="" dxfId="45">
      <formula>K28="L"</formula>
    </cfRule>
    <cfRule type="expression" priority="48" aboveAverage="0" equalAverage="0" bottom="0" percent="0" rank="0" text="" dxfId="46">
      <formula>K28="H"</formula>
    </cfRule>
    <cfRule type="expression" priority="49" aboveAverage="0" equalAverage="0" bottom="0" percent="0" rank="0" text="" dxfId="47">
      <formula>K28="Normal"</formula>
    </cfRule>
  </conditionalFormatting>
  <conditionalFormatting sqref="K27:M27">
    <cfRule type="expression" priority="50" aboveAverage="0" equalAverage="0" bottom="0" percent="0" rank="0" text="" dxfId="48">
      <formula>$K$26="Critical"</formula>
    </cfRule>
  </conditionalFormatting>
  <conditionalFormatting sqref="K19:M19">
    <cfRule type="expression" priority="51" aboveAverage="0" equalAverage="0" bottom="0" percent="0" rank="0" text="" dxfId="49">
      <formula>$K$19="Critical"</formula>
    </cfRule>
    <cfRule type="expression" priority="52" aboveAverage="0" equalAverage="0" bottom="0" percent="0" rank="0" text="" dxfId="50">
      <formula>K19="L"</formula>
    </cfRule>
    <cfRule type="expression" priority="53" aboveAverage="0" equalAverage="0" bottom="0" percent="0" rank="0" text="" dxfId="51">
      <formula>K19="H"</formula>
    </cfRule>
    <cfRule type="expression" priority="54" aboveAverage="0" equalAverage="0" bottom="0" percent="0" rank="0" text="" dxfId="52">
      <formula>K19="Normal"</formula>
    </cfRule>
  </conditionalFormatting>
  <conditionalFormatting sqref="K21:M21">
    <cfRule type="expression" priority="55" aboveAverage="0" equalAverage="0" bottom="0" percent="0" rank="0" text="" dxfId="53">
      <formula>$K$21="Critical"</formula>
    </cfRule>
    <cfRule type="expression" priority="56" aboveAverage="0" equalAverage="0" bottom="0" percent="0" rank="0" text="" dxfId="54">
      <formula>K21="L"</formula>
    </cfRule>
    <cfRule type="expression" priority="57" aboveAverage="0" equalAverage="0" bottom="0" percent="0" rank="0" text="" dxfId="55">
      <formula>K21="H"</formula>
    </cfRule>
    <cfRule type="expression" priority="58" aboveAverage="0" equalAverage="0" bottom="0" percent="0" rank="0" text="" dxfId="56">
      <formula>K21="Normal"</formula>
    </cfRule>
  </conditionalFormatting>
  <conditionalFormatting sqref="K26:M26">
    <cfRule type="expression" priority="59" aboveAverage="0" equalAverage="0" bottom="0" percent="0" rank="0" text="" dxfId="57">
      <formula>$K$26="Critical"</formula>
    </cfRule>
  </conditionalFormatting>
  <conditionalFormatting sqref="H20:H34">
    <cfRule type="expression" priority="60" aboveAverage="0" equalAverage="0" bottom="0" percent="0" rank="0" text="" dxfId="58">
      <formula>I20=""</formula>
    </cfRule>
  </conditionalFormatting>
  <conditionalFormatting sqref="H19">
    <cfRule type="expression" priority="61" aboveAverage="0" equalAverage="0" bottom="0" percent="0" rank="0" text="" dxfId="59">
      <formula>$I$19=""</formula>
    </cfRule>
  </conditionalFormatting>
  <conditionalFormatting sqref="K26:M27">
    <cfRule type="expression" priority="62" aboveAverage="0" equalAverage="0" bottom="0" percent="0" rank="0" text="" dxfId="60">
      <formula>K26="L"</formula>
    </cfRule>
    <cfRule type="expression" priority="63" aboveAverage="0" equalAverage="0" bottom="0" percent="0" rank="0" text="" dxfId="61">
      <formula>K26="H"</formula>
    </cfRule>
    <cfRule type="expression" priority="64" aboveAverage="0" equalAverage="0" bottom="0" percent="0" rank="0" text="" dxfId="62">
      <formula>K26="Normal"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9" scale="61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&amp;L&amp;P of &amp;N&amp;CRport Serial No.&amp;RF-QLS06-04, V1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19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8.73046875" defaultRowHeight="14.25" zeroHeight="false" outlineLevelRow="0" outlineLevelCol="0"/>
  <cols>
    <col collapsed="false" customWidth="false" hidden="false" outlineLevel="0" max="6" min="1" style="92" width="8.73"/>
    <col collapsed="false" customWidth="true" hidden="false" outlineLevel="0" max="7" min="7" style="92" width="31.37"/>
    <col collapsed="false" customWidth="false" hidden="false" outlineLevel="0" max="16384" min="8" style="92" width="8.73"/>
  </cols>
  <sheetData>
    <row r="19" customFormat="false" ht="28.5" hidden="false" customHeight="false" outlineLevel="0" collapsed="false">
      <c r="G19" s="93" t="s">
        <v>65</v>
      </c>
    </row>
    <row r="20" customFormat="false" ht="87" hidden="false" customHeight="false" outlineLevel="0" collapsed="false">
      <c r="G20" s="93" t="s">
        <v>66</v>
      </c>
    </row>
    <row r="21" customFormat="false" ht="87" hidden="false" customHeight="false" outlineLevel="0" collapsed="false">
      <c r="G21" s="93" t="s">
        <v>67</v>
      </c>
    </row>
    <row r="22" customFormat="false" ht="72" hidden="false" customHeight="false" outlineLevel="0" collapsed="false">
      <c r="G22" s="93" t="s">
        <v>68</v>
      </c>
    </row>
    <row r="23" customFormat="false" ht="72" hidden="false" customHeight="false" outlineLevel="0" collapsed="false">
      <c r="G23" s="93" t="s">
        <v>69</v>
      </c>
    </row>
    <row r="24" customFormat="false" ht="43.5" hidden="false" customHeight="false" outlineLevel="0" collapsed="false">
      <c r="G24" s="93" t="s">
        <v>70</v>
      </c>
    </row>
    <row r="25" customFormat="false" ht="72" hidden="false" customHeight="false" outlineLevel="0" collapsed="false">
      <c r="G25" s="93" t="s">
        <v>71</v>
      </c>
    </row>
    <row r="26" customFormat="false" ht="14.25" hidden="false" customHeight="false" outlineLevel="0" collapsed="false">
      <c r="G26" s="94" t="s">
        <v>72</v>
      </c>
    </row>
    <row r="27" customFormat="false" ht="14.25" hidden="false" customHeight="false" outlineLevel="0" collapsed="false">
      <c r="G27" s="94" t="s">
        <v>73</v>
      </c>
    </row>
    <row r="28" customFormat="false" ht="14.25" hidden="false" customHeight="false" outlineLevel="0" collapsed="false">
      <c r="G28" s="94" t="s">
        <v>74</v>
      </c>
    </row>
    <row r="29" customFormat="false" ht="28.5" hidden="false" customHeight="false" outlineLevel="0" collapsed="false">
      <c r="G29" s="93" t="s">
        <v>75</v>
      </c>
    </row>
    <row r="30" customFormat="false" ht="28.5" hidden="false" customHeight="false" outlineLevel="0" collapsed="false">
      <c r="G30" s="93" t="s">
        <v>76</v>
      </c>
    </row>
    <row r="31" customFormat="false" ht="28.5" hidden="false" customHeight="false" outlineLevel="0" collapsed="false">
      <c r="G31" s="93" t="s">
        <v>77</v>
      </c>
    </row>
    <row r="32" customFormat="false" ht="28.5" hidden="false" customHeight="false" outlineLevel="0" collapsed="false">
      <c r="G32" s="93" t="s">
        <v>78</v>
      </c>
    </row>
    <row r="33" customFormat="false" ht="28.5" hidden="false" customHeight="false" outlineLevel="0" collapsed="false">
      <c r="G33" s="93" t="s">
        <v>79</v>
      </c>
    </row>
    <row r="34" customFormat="false" ht="14.25" hidden="false" customHeight="false" outlineLevel="0" collapsed="false">
      <c r="G34" s="93" t="s">
        <v>80</v>
      </c>
    </row>
  </sheetData>
  <sheetProtection algorithmName="SHA-512" hashValue="rBK/sWEmSAazAqNS45nMZ8KGWv9E+rtEvoF7oqsdygXcQk5r35YRuK7qa6wRtf+cm6Pr1r/63vsfQ2+jmV0eLA==" saltValue="jJSJ+14q0znT/eh/xFN7Og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2023-06-06T20:37:01Z</dcterms:created>
  <dc:creator>Dr Khrais</dc:creator>
  <dc:description/>
  <dc:language>en-US</dc:language>
  <cp:lastModifiedBy/>
  <cp:lastPrinted>2023-08-02T08:58:20Z</cp:lastPrinted>
  <dcterms:modified xsi:type="dcterms:W3CDTF">2023-12-08T08:07:05Z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