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6980" tabRatio="500"/>
  </bookViews>
  <sheets>
    <sheet name="Chi-Square test" sheetId="8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8" l="1"/>
  <c r="E4" i="8" a="1"/>
  <c r="E4" i="8"/>
  <c r="E5" i="8"/>
  <c r="E6" i="8"/>
  <c r="E7" i="8"/>
  <c r="E8" i="8"/>
  <c r="E9" i="8"/>
  <c r="E10" i="8"/>
  <c r="E11" i="8"/>
  <c r="E12" i="8"/>
  <c r="E13" i="8"/>
  <c r="E14" i="8"/>
  <c r="E18" i="8"/>
  <c r="I4" i="8"/>
  <c r="I5" i="8"/>
  <c r="I6" i="8"/>
  <c r="I7" i="8"/>
  <c r="I8" i="8"/>
  <c r="I9" i="8"/>
  <c r="I10" i="8"/>
  <c r="I11" i="8"/>
  <c r="I12" i="8"/>
  <c r="I13" i="8"/>
  <c r="I14" i="8"/>
  <c r="E19" i="8"/>
  <c r="B4" i="8"/>
  <c r="B8" i="8"/>
  <c r="F4" i="8"/>
  <c r="B9" i="8"/>
  <c r="H4" i="8"/>
  <c r="E17" i="8"/>
  <c r="F14" i="8"/>
  <c r="F13" i="8"/>
  <c r="G14" i="8"/>
  <c r="H14" i="8"/>
  <c r="F5" i="8"/>
  <c r="G5" i="8"/>
  <c r="H5" i="8"/>
  <c r="F6" i="8"/>
  <c r="G6" i="8"/>
  <c r="H6" i="8"/>
  <c r="F7" i="8"/>
  <c r="G7" i="8"/>
  <c r="H7" i="8"/>
  <c r="F8" i="8"/>
  <c r="G8" i="8"/>
  <c r="H8" i="8"/>
  <c r="F9" i="8"/>
  <c r="G9" i="8"/>
  <c r="H9" i="8"/>
  <c r="F10" i="8"/>
  <c r="G10" i="8"/>
  <c r="H10" i="8"/>
  <c r="F11" i="8"/>
  <c r="G11" i="8"/>
  <c r="H11" i="8"/>
  <c r="F12" i="8"/>
  <c r="G12" i="8"/>
  <c r="H12" i="8"/>
  <c r="G13" i="8"/>
  <c r="H13" i="8"/>
  <c r="B6" i="8"/>
  <c r="B5" i="8"/>
  <c r="B11" i="8"/>
  <c r="B10" i="8"/>
  <c r="B7" i="8"/>
  <c r="G21" i="8"/>
  <c r="E21" i="8"/>
</calcChain>
</file>

<file path=xl/sharedStrings.xml><?xml version="1.0" encoding="utf-8"?>
<sst xmlns="http://schemas.openxmlformats.org/spreadsheetml/2006/main" count="31" uniqueCount="30">
  <si>
    <t>n</t>
  </si>
  <si>
    <t>Mean</t>
  </si>
  <si>
    <t>Stdev</t>
  </si>
  <si>
    <t>Scores</t>
  </si>
  <si>
    <t>Var</t>
  </si>
  <si>
    <t>Nb scores</t>
  </si>
  <si>
    <t>Data</t>
  </si>
  <si>
    <t>Data statistics</t>
  </si>
  <si>
    <t xml:space="preserve">P( x &lt; Scores) </t>
  </si>
  <si>
    <t>We compute the frequency f using the normal distribution function</t>
  </si>
  <si>
    <t>Expected frequency:  f =  (n* Probability_per_score)</t>
  </si>
  <si>
    <t>D.F.</t>
  </si>
  <si>
    <t>Chi-square goodness score (observed-expected)^2 / expected</t>
  </si>
  <si>
    <t>X^2 observed</t>
  </si>
  <si>
    <t>&gt;</t>
  </si>
  <si>
    <t>Otherwise, retain Ho (that is, no evidence suggests that the sample data is not normally distributed - i.e., conclude that the data is normally distributed)</t>
  </si>
  <si>
    <t>E.g., non-normal data</t>
  </si>
  <si>
    <t>Skewness</t>
  </si>
  <si>
    <t>Kurtosis</t>
  </si>
  <si>
    <t>Rejects Ho if:</t>
  </si>
  <si>
    <t>Median</t>
  </si>
  <si>
    <t>Mode</t>
  </si>
  <si>
    <t>Histogram Observed data</t>
  </si>
  <si>
    <t>Note DF: The mean and variance are estimates, which is why we subtract 3 from D.F</t>
  </si>
  <si>
    <t>Note:  To reject Ho, the chi-square goodness score must be bigger than the critical expected value</t>
  </si>
  <si>
    <t>Heuristic to estimate the number of bins, count the number of data points / 5  (e.g., 50 data points / 5  =  10 bins)</t>
  </si>
  <si>
    <t>Ho: data normally distributed</t>
  </si>
  <si>
    <t>Ha: data not normally distributed</t>
  </si>
  <si>
    <t>X^2 critical</t>
  </si>
  <si>
    <r>
      <t xml:space="preserve">Probability </t>
    </r>
    <r>
      <rPr>
        <b/>
        <sz val="12"/>
        <color theme="1"/>
        <rFont val="Calibri"/>
        <family val="2"/>
        <scheme val="minor"/>
      </rPr>
      <t>non-cummulative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</si>
</sst>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8000"/>
      <name val="Calibri"/>
      <scheme val="minor"/>
    </font>
    <font>
      <sz val="12"/>
      <color theme="9"/>
      <name val="Calibri"/>
      <scheme val="minor"/>
    </font>
    <font>
      <sz val="12"/>
      <color theme="5" tint="0.59999389629810485"/>
      <name val="Calibri"/>
      <scheme val="minor"/>
    </font>
    <font>
      <sz val="12"/>
      <color theme="0" tint="-0.34998626667073579"/>
      <name val="Calibri"/>
      <scheme val="minor"/>
    </font>
    <font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/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0" xfId="0" applyFill="1" applyAlignment="1">
      <alignment vertical="top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4" fillId="3" borderId="0" xfId="0" applyFont="1" applyFill="1" applyAlignment="1"/>
    <xf numFmtId="0" fontId="5" fillId="0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6" fillId="3" borderId="5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0" fillId="2" borderId="0" xfId="0" applyFont="1" applyFill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</cellXfs>
  <cellStyles count="5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Observed Scores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'Chi-Square test'!$D$3</c:f>
              <c:strCache>
                <c:ptCount val="1"/>
                <c:pt idx="0">
                  <c:v>Scores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numRef>
              <c:f>'Chi-Square test'!$D$4:$D$14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'Chi-Square test'!$E$4:$E$14</c:f>
              <c:numCache>
                <c:formatCode>General</c:formatCode>
                <c:ptCount val="11"/>
                <c:pt idx="0">
                  <c:v>4.0</c:v>
                </c:pt>
                <c:pt idx="1">
                  <c:v>5.0</c:v>
                </c:pt>
                <c:pt idx="2">
                  <c:v>10.0</c:v>
                </c:pt>
                <c:pt idx="3">
                  <c:v>13.0</c:v>
                </c:pt>
                <c:pt idx="4">
                  <c:v>18.0</c:v>
                </c:pt>
                <c:pt idx="5">
                  <c:v>16.0</c:v>
                </c:pt>
                <c:pt idx="6">
                  <c:v>9.0</c:v>
                </c:pt>
                <c:pt idx="7">
                  <c:v>9.0</c:v>
                </c:pt>
                <c:pt idx="8">
                  <c:v>4.0</c:v>
                </c:pt>
                <c:pt idx="9">
                  <c:v>2.0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1705896"/>
        <c:axId val="-2121726632"/>
      </c:barChart>
      <c:catAx>
        <c:axId val="-2121705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726632"/>
        <c:crosses val="autoZero"/>
        <c:auto val="1"/>
        <c:lblAlgn val="ctr"/>
        <c:lblOffset val="100"/>
        <c:noMultiLvlLbl val="0"/>
      </c:catAx>
      <c:valAx>
        <c:axId val="-2121726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705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Expected Scores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Expected Scores</c:v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numRef>
              <c:f>'Chi-Square test'!$D$4:$D$14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'Chi-Square test'!$H$4:$H$14</c:f>
              <c:numCache>
                <c:formatCode>General</c:formatCode>
                <c:ptCount val="11"/>
                <c:pt idx="0">
                  <c:v>2.049685392411785</c:v>
                </c:pt>
                <c:pt idx="1">
                  <c:v>3.624587273341863</c:v>
                </c:pt>
                <c:pt idx="2">
                  <c:v>7.341017041986007</c:v>
                </c:pt>
                <c:pt idx="3">
                  <c:v>11.96990610760406</c:v>
                </c:pt>
                <c:pt idx="4">
                  <c:v>15.71378001441164</c:v>
                </c:pt>
                <c:pt idx="5">
                  <c:v>16.60873229446363</c:v>
                </c:pt>
                <c:pt idx="6">
                  <c:v>14.13384541322563</c:v>
                </c:pt>
                <c:pt idx="7">
                  <c:v>9.683803945437288</c:v>
                </c:pt>
                <c:pt idx="8">
                  <c:v>5.341693472098273</c:v>
                </c:pt>
                <c:pt idx="9">
                  <c:v>2.372121170752304</c:v>
                </c:pt>
                <c:pt idx="10">
                  <c:v>0.84798836762088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07913320"/>
        <c:axId val="-2129372232"/>
      </c:barChart>
      <c:catAx>
        <c:axId val="-2007913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9372232"/>
        <c:crosses val="autoZero"/>
        <c:auto val="1"/>
        <c:lblAlgn val="ctr"/>
        <c:lblOffset val="100"/>
        <c:noMultiLvlLbl val="0"/>
      </c:catAx>
      <c:valAx>
        <c:axId val="-2129372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07913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28</xdr:row>
      <xdr:rowOff>0</xdr:rowOff>
    </xdr:from>
    <xdr:to>
      <xdr:col>7</xdr:col>
      <xdr:colOff>1092200</xdr:colOff>
      <xdr:row>45</xdr:row>
      <xdr:rowOff>139700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27</xdr:row>
      <xdr:rowOff>177800</xdr:rowOff>
    </xdr:from>
    <xdr:to>
      <xdr:col>5</xdr:col>
      <xdr:colOff>812800</xdr:colOff>
      <xdr:row>45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H4" sqref="H4"/>
    </sheetView>
  </sheetViews>
  <sheetFormatPr baseColWidth="10" defaultRowHeight="15" x14ac:dyDescent="0"/>
  <cols>
    <col min="1" max="1" width="17.6640625" style="3" customWidth="1"/>
    <col min="2" max="2" width="18.83203125" style="3" bestFit="1" customWidth="1"/>
    <col min="3" max="3" width="10.83203125" style="3"/>
    <col min="4" max="4" width="18" style="3" bestFit="1" customWidth="1"/>
    <col min="5" max="5" width="9.83203125" style="3" customWidth="1"/>
    <col min="6" max="6" width="12.5" style="3" bestFit="1" customWidth="1"/>
    <col min="7" max="7" width="24.83203125" style="3" bestFit="1" customWidth="1"/>
    <col min="8" max="8" width="56" style="3" bestFit="1" customWidth="1"/>
    <col min="9" max="9" width="51.33203125" style="3" bestFit="1" customWidth="1"/>
    <col min="10" max="10" width="12.33203125" style="3" customWidth="1"/>
    <col min="11" max="11" width="24.6640625" style="3" bestFit="1" customWidth="1"/>
    <col min="12" max="12" width="10.83203125" style="3"/>
    <col min="13" max="13" width="4.6640625" style="3" customWidth="1"/>
    <col min="14" max="16384" width="10.83203125" style="3"/>
  </cols>
  <sheetData>
    <row r="1" spans="1:9" ht="28" customHeight="1">
      <c r="A1" s="26" t="s">
        <v>25</v>
      </c>
    </row>
    <row r="2" spans="1:9">
      <c r="A2" s="11" t="s">
        <v>6</v>
      </c>
      <c r="B2" s="11"/>
      <c r="D2" s="27" t="s">
        <v>22</v>
      </c>
      <c r="E2" s="27"/>
      <c r="H2" s="5" t="s">
        <v>9</v>
      </c>
      <c r="I2" s="5"/>
    </row>
    <row r="3" spans="1:9">
      <c r="A3" s="10" t="s">
        <v>7</v>
      </c>
      <c r="B3" s="10"/>
      <c r="D3" s="12" t="s">
        <v>3</v>
      </c>
      <c r="E3" s="12" t="s">
        <v>5</v>
      </c>
      <c r="F3" s="12" t="s">
        <v>8</v>
      </c>
      <c r="G3" s="13" t="s">
        <v>29</v>
      </c>
      <c r="H3" s="14" t="s">
        <v>10</v>
      </c>
      <c r="I3" s="13" t="s">
        <v>12</v>
      </c>
    </row>
    <row r="4" spans="1:9">
      <c r="A4" s="9" t="s">
        <v>1</v>
      </c>
      <c r="B4" s="2">
        <f>AVERAGE(A:A)</f>
        <v>4.2555555555555555</v>
      </c>
      <c r="D4" s="6">
        <v>0</v>
      </c>
      <c r="E4" s="6">
        <f t="array" ref="E4:E14">FREQUENCY(A13:A102, D4:D14)</f>
        <v>4</v>
      </c>
      <c r="F4" s="6">
        <f t="shared" ref="F4:F14" si="0">NORMDIST(D4,$B$4, $B$8,TRUE)</f>
        <v>2.2774282137908722E-2</v>
      </c>
      <c r="G4" s="6">
        <f>F4</f>
        <v>2.2774282137908722E-2</v>
      </c>
      <c r="H4" s="6">
        <f>$B$9*G4</f>
        <v>2.049685392411785</v>
      </c>
      <c r="I4" s="6">
        <f t="shared" ref="I4:I14" si="1">(H4-E4)^2/H4</f>
        <v>1.8557614171686492</v>
      </c>
    </row>
    <row r="5" spans="1:9">
      <c r="A5" s="9" t="s">
        <v>20</v>
      </c>
      <c r="B5" s="2">
        <f>MEDIAN(A13:A102)</f>
        <v>4</v>
      </c>
      <c r="D5" s="6">
        <v>1</v>
      </c>
      <c r="E5" s="6">
        <v>5</v>
      </c>
      <c r="F5" s="6">
        <f t="shared" si="0"/>
        <v>6.3047474063929423E-2</v>
      </c>
      <c r="G5" s="15">
        <f>F5-F4</f>
        <v>4.0273191926020704E-2</v>
      </c>
      <c r="H5" s="6">
        <f t="shared" ref="H5:H14" si="2">$B$9*G5</f>
        <v>3.6245872733418634</v>
      </c>
      <c r="I5" s="6">
        <f t="shared" si="1"/>
        <v>0.52192429813090702</v>
      </c>
    </row>
    <row r="6" spans="1:9">
      <c r="A6" s="9" t="s">
        <v>21</v>
      </c>
      <c r="B6" s="2">
        <f>_xlfn.MODE.SNGL(A13:A102)</f>
        <v>4</v>
      </c>
      <c r="D6" s="6">
        <v>2</v>
      </c>
      <c r="E6" s="6">
        <v>10</v>
      </c>
      <c r="F6" s="6">
        <f t="shared" si="0"/>
        <v>0.14461433008599617</v>
      </c>
      <c r="G6" s="15">
        <f>F6-F5</f>
        <v>8.1566856022066744E-2</v>
      </c>
      <c r="H6" s="6">
        <f t="shared" si="2"/>
        <v>7.3410170419860066</v>
      </c>
      <c r="I6" s="6">
        <f t="shared" si="1"/>
        <v>0.96310774523091258</v>
      </c>
    </row>
    <row r="7" spans="1:9">
      <c r="A7" s="9" t="s">
        <v>4</v>
      </c>
      <c r="B7" s="2">
        <f>_xlfn.VAR.S(A:A)</f>
        <v>4.5294631710362054</v>
      </c>
      <c r="D7" s="6">
        <v>3</v>
      </c>
      <c r="E7" s="6">
        <v>13</v>
      </c>
      <c r="F7" s="6">
        <f t="shared" si="0"/>
        <v>0.27761328683715242</v>
      </c>
      <c r="G7" s="15">
        <f t="shared" ref="G7:G14" si="3">F7-F6</f>
        <v>0.13299895675115625</v>
      </c>
      <c r="H7" s="6">
        <f t="shared" si="2"/>
        <v>11.969906107604062</v>
      </c>
      <c r="I7" s="6">
        <f t="shared" si="1"/>
        <v>8.8646762774299268E-2</v>
      </c>
    </row>
    <row r="8" spans="1:9">
      <c r="A8" s="9" t="s">
        <v>2</v>
      </c>
      <c r="B8" s="2">
        <f>_xlfn.STDEV.S(A:A)</f>
        <v>2.1282535495180563</v>
      </c>
      <c r="D8" s="6">
        <v>4</v>
      </c>
      <c r="E8" s="6">
        <v>18</v>
      </c>
      <c r="F8" s="6">
        <f t="shared" si="0"/>
        <v>0.45221084255283728</v>
      </c>
      <c r="G8" s="15">
        <f t="shared" si="3"/>
        <v>0.17459755571568486</v>
      </c>
      <c r="H8" s="6">
        <f t="shared" si="2"/>
        <v>15.713780014411638</v>
      </c>
      <c r="I8" s="6">
        <f t="shared" si="1"/>
        <v>0.33262536561603723</v>
      </c>
    </row>
    <row r="9" spans="1:9">
      <c r="A9" s="9" t="s">
        <v>0</v>
      </c>
      <c r="B9" s="2">
        <f>COUNT(A13:A102)</f>
        <v>90</v>
      </c>
      <c r="D9" s="6">
        <v>5</v>
      </c>
      <c r="E9" s="6">
        <v>16</v>
      </c>
      <c r="F9" s="6">
        <f t="shared" si="0"/>
        <v>0.63675231249132203</v>
      </c>
      <c r="G9" s="15">
        <f t="shared" si="3"/>
        <v>0.18454146993848475</v>
      </c>
      <c r="H9" s="6">
        <f t="shared" si="2"/>
        <v>16.608732294463628</v>
      </c>
      <c r="I9" s="6">
        <f t="shared" si="1"/>
        <v>2.2310854299606889E-2</v>
      </c>
    </row>
    <row r="10" spans="1:9">
      <c r="A10" s="9" t="s">
        <v>17</v>
      </c>
      <c r="B10" s="2">
        <f>SKEW(A13:A102)</f>
        <v>5.058827129987159E-2</v>
      </c>
      <c r="D10" s="6">
        <v>6</v>
      </c>
      <c r="E10" s="6">
        <v>9</v>
      </c>
      <c r="F10" s="6">
        <f t="shared" si="0"/>
        <v>0.79379503930494011</v>
      </c>
      <c r="G10" s="15">
        <f t="shared" si="3"/>
        <v>0.15704272681361808</v>
      </c>
      <c r="H10" s="6">
        <f t="shared" si="2"/>
        <v>14.133845413225627</v>
      </c>
      <c r="I10" s="6">
        <f t="shared" si="1"/>
        <v>1.8647698454544479</v>
      </c>
    </row>
    <row r="11" spans="1:9">
      <c r="A11" s="9" t="s">
        <v>18</v>
      </c>
      <c r="B11" s="2">
        <f>KURT(A13:A102)</f>
        <v>-0.43037329882438513</v>
      </c>
      <c r="D11" s="6">
        <v>7</v>
      </c>
      <c r="E11" s="6">
        <v>9</v>
      </c>
      <c r="F11" s="6">
        <f t="shared" si="0"/>
        <v>0.90139286092090998</v>
      </c>
      <c r="G11" s="15">
        <f t="shared" si="3"/>
        <v>0.10759782161596987</v>
      </c>
      <c r="H11" s="6">
        <f t="shared" si="2"/>
        <v>9.6838039454372886</v>
      </c>
      <c r="I11" s="6">
        <f t="shared" si="1"/>
        <v>4.8285553737993162E-2</v>
      </c>
    </row>
    <row r="12" spans="1:9">
      <c r="A12" s="24" t="s">
        <v>3</v>
      </c>
      <c r="B12" s="22" t="s">
        <v>16</v>
      </c>
      <c r="D12" s="6">
        <v>8</v>
      </c>
      <c r="E12" s="6">
        <v>4</v>
      </c>
      <c r="F12" s="6">
        <f t="shared" si="0"/>
        <v>0.96074501061089079</v>
      </c>
      <c r="G12" s="15">
        <f t="shared" si="3"/>
        <v>5.9352149689980815E-2</v>
      </c>
      <c r="H12" s="6">
        <f t="shared" si="2"/>
        <v>5.3416934720982736</v>
      </c>
      <c r="I12" s="6">
        <f t="shared" si="1"/>
        <v>0.33699825391965188</v>
      </c>
    </row>
    <row r="13" spans="1:9">
      <c r="A13" s="7">
        <v>4</v>
      </c>
      <c r="B13" s="19">
        <v>0</v>
      </c>
      <c r="D13" s="6">
        <v>9</v>
      </c>
      <c r="E13" s="6">
        <v>2</v>
      </c>
      <c r="F13" s="6">
        <f t="shared" si="0"/>
        <v>0.98710191250813861</v>
      </c>
      <c r="G13" s="15">
        <f t="shared" si="3"/>
        <v>2.635690189724782E-2</v>
      </c>
      <c r="H13" s="6">
        <f t="shared" si="2"/>
        <v>2.3721211707523038</v>
      </c>
      <c r="I13" s="6">
        <f t="shared" si="1"/>
        <v>5.8375671289232239E-2</v>
      </c>
    </row>
    <row r="14" spans="1:9">
      <c r="A14" s="7">
        <v>5</v>
      </c>
      <c r="B14" s="20">
        <v>3</v>
      </c>
      <c r="D14" s="6">
        <v>10</v>
      </c>
      <c r="E14" s="6">
        <v>0</v>
      </c>
      <c r="F14" s="6">
        <f t="shared" si="0"/>
        <v>0.99652400548170395</v>
      </c>
      <c r="G14" s="15">
        <f t="shared" si="3"/>
        <v>9.4220929735653325E-3</v>
      </c>
      <c r="H14" s="6">
        <f t="shared" si="2"/>
        <v>0.84798836762087992</v>
      </c>
      <c r="I14" s="6">
        <f t="shared" si="1"/>
        <v>0.84798836762087992</v>
      </c>
    </row>
    <row r="15" spans="1:9">
      <c r="A15" s="7">
        <v>3</v>
      </c>
      <c r="B15" s="20">
        <v>0</v>
      </c>
    </row>
    <row r="16" spans="1:9">
      <c r="A16" s="7">
        <v>4</v>
      </c>
      <c r="B16" s="20">
        <v>5</v>
      </c>
    </row>
    <row r="17" spans="1:9">
      <c r="A17" s="7">
        <v>3</v>
      </c>
      <c r="B17" s="20">
        <v>6</v>
      </c>
      <c r="D17" s="1" t="s">
        <v>11</v>
      </c>
      <c r="E17" s="2">
        <f>COUNT(D4:D14)-1-2</f>
        <v>8</v>
      </c>
      <c r="F17" s="25" t="s">
        <v>23</v>
      </c>
    </row>
    <row r="18" spans="1:9">
      <c r="A18" s="7">
        <v>3</v>
      </c>
      <c r="B18" s="20">
        <v>4</v>
      </c>
      <c r="D18" s="2" t="s">
        <v>28</v>
      </c>
      <c r="E18" s="17">
        <f>ROUND(CHIINV(0.05,E17),3)</f>
        <v>15.507</v>
      </c>
    </row>
    <row r="19" spans="1:9">
      <c r="A19" s="7">
        <v>7</v>
      </c>
      <c r="B19" s="20">
        <v>3</v>
      </c>
      <c r="D19" s="2" t="s">
        <v>13</v>
      </c>
      <c r="E19" s="16">
        <f>ROUND(SUM(I4:I14),3)</f>
        <v>6.9409999999999998</v>
      </c>
    </row>
    <row r="20" spans="1:9">
      <c r="A20" s="7">
        <v>4</v>
      </c>
      <c r="B20" s="20">
        <v>6</v>
      </c>
      <c r="D20" s="4"/>
      <c r="E20" s="4"/>
    </row>
    <row r="21" spans="1:9">
      <c r="A21" s="7">
        <v>5</v>
      </c>
      <c r="B21" s="20">
        <v>9</v>
      </c>
      <c r="D21" s="4" t="s">
        <v>19</v>
      </c>
      <c r="E21" s="16">
        <f>E19</f>
        <v>6.9409999999999998</v>
      </c>
      <c r="F21" s="23" t="s">
        <v>14</v>
      </c>
      <c r="G21" s="18">
        <f>E18</f>
        <v>15.507</v>
      </c>
    </row>
    <row r="22" spans="1:9">
      <c r="A22" s="7">
        <v>5</v>
      </c>
      <c r="B22" s="20">
        <v>0</v>
      </c>
    </row>
    <row r="23" spans="1:9">
      <c r="A23" s="7">
        <v>5</v>
      </c>
      <c r="B23" s="20">
        <v>0</v>
      </c>
      <c r="D23" s="28" t="s">
        <v>15</v>
      </c>
      <c r="E23" s="28"/>
      <c r="F23" s="28"/>
      <c r="G23" s="28"/>
      <c r="H23" s="28"/>
      <c r="I23" s="28"/>
    </row>
    <row r="24" spans="1:9">
      <c r="A24" s="7">
        <v>6</v>
      </c>
      <c r="B24" s="20">
        <v>1</v>
      </c>
    </row>
    <row r="25" spans="1:9">
      <c r="A25" s="7">
        <v>4</v>
      </c>
      <c r="B25" s="20">
        <v>4</v>
      </c>
      <c r="D25" s="30" t="s">
        <v>26</v>
      </c>
      <c r="E25" s="31"/>
      <c r="F25" s="29" t="s">
        <v>24</v>
      </c>
      <c r="G25" s="29"/>
      <c r="H25" s="29"/>
      <c r="I25" s="29"/>
    </row>
    <row r="26" spans="1:9">
      <c r="A26" s="7">
        <v>4</v>
      </c>
      <c r="B26" s="20">
        <v>5</v>
      </c>
      <c r="D26" s="32" t="s">
        <v>27</v>
      </c>
      <c r="E26" s="33"/>
    </row>
    <row r="27" spans="1:9">
      <c r="A27" s="7">
        <v>7</v>
      </c>
      <c r="B27" s="20">
        <v>7</v>
      </c>
    </row>
    <row r="28" spans="1:9">
      <c r="A28" s="7">
        <v>4</v>
      </c>
      <c r="B28" s="20">
        <v>3</v>
      </c>
    </row>
    <row r="29" spans="1:9">
      <c r="A29" s="7">
        <v>5</v>
      </c>
      <c r="B29" s="20">
        <v>5</v>
      </c>
    </row>
    <row r="30" spans="1:9">
      <c r="A30" s="7">
        <v>2</v>
      </c>
      <c r="B30" s="20">
        <v>0</v>
      </c>
    </row>
    <row r="31" spans="1:9">
      <c r="A31" s="7">
        <v>0</v>
      </c>
      <c r="B31" s="20">
        <v>8</v>
      </c>
    </row>
    <row r="32" spans="1:9">
      <c r="A32" s="7">
        <v>5</v>
      </c>
      <c r="B32" s="20">
        <v>0</v>
      </c>
    </row>
    <row r="33" spans="1:2">
      <c r="A33" s="7">
        <v>3</v>
      </c>
      <c r="B33" s="20">
        <v>8</v>
      </c>
    </row>
    <row r="34" spans="1:2">
      <c r="A34" s="7">
        <v>2</v>
      </c>
      <c r="B34" s="20">
        <v>0</v>
      </c>
    </row>
    <row r="35" spans="1:2">
      <c r="A35" s="7">
        <v>4</v>
      </c>
      <c r="B35" s="20">
        <v>2</v>
      </c>
    </row>
    <row r="36" spans="1:2">
      <c r="A36" s="7">
        <v>6</v>
      </c>
      <c r="B36" s="20">
        <v>1</v>
      </c>
    </row>
    <row r="37" spans="1:2">
      <c r="A37" s="7">
        <v>3</v>
      </c>
      <c r="B37" s="20">
        <v>0</v>
      </c>
    </row>
    <row r="38" spans="1:2">
      <c r="A38" s="7">
        <v>6</v>
      </c>
      <c r="B38" s="20">
        <v>2</v>
      </c>
    </row>
    <row r="39" spans="1:2">
      <c r="A39" s="7">
        <v>6</v>
      </c>
      <c r="B39" s="20">
        <v>3</v>
      </c>
    </row>
    <row r="40" spans="1:2">
      <c r="A40" s="7">
        <v>0</v>
      </c>
      <c r="B40" s="20">
        <v>10</v>
      </c>
    </row>
    <row r="41" spans="1:2">
      <c r="A41" s="7">
        <v>4</v>
      </c>
      <c r="B41" s="20">
        <v>10</v>
      </c>
    </row>
    <row r="42" spans="1:2">
      <c r="A42" s="7">
        <v>5</v>
      </c>
      <c r="B42" s="20">
        <v>3</v>
      </c>
    </row>
    <row r="43" spans="1:2">
      <c r="A43" s="7">
        <v>6</v>
      </c>
      <c r="B43" s="20">
        <v>9</v>
      </c>
    </row>
    <row r="44" spans="1:2">
      <c r="A44" s="7">
        <v>5</v>
      </c>
      <c r="B44" s="20">
        <v>5</v>
      </c>
    </row>
    <row r="45" spans="1:2">
      <c r="A45" s="7">
        <v>0</v>
      </c>
      <c r="B45" s="20">
        <v>2</v>
      </c>
    </row>
    <row r="46" spans="1:2">
      <c r="A46" s="7">
        <v>6</v>
      </c>
      <c r="B46" s="20">
        <v>10</v>
      </c>
    </row>
    <row r="47" spans="1:2">
      <c r="A47" s="7">
        <v>1</v>
      </c>
      <c r="B47" s="20">
        <v>1</v>
      </c>
    </row>
    <row r="48" spans="1:2">
      <c r="A48" s="7">
        <v>5</v>
      </c>
      <c r="B48" s="20">
        <v>7</v>
      </c>
    </row>
    <row r="49" spans="1:4">
      <c r="A49" s="7">
        <v>7</v>
      </c>
      <c r="B49" s="20">
        <v>7</v>
      </c>
    </row>
    <row r="50" spans="1:4">
      <c r="A50" s="7">
        <v>8</v>
      </c>
      <c r="B50" s="20">
        <v>6</v>
      </c>
    </row>
    <row r="51" spans="1:4">
      <c r="A51" s="7">
        <v>4</v>
      </c>
      <c r="B51" s="20">
        <v>4</v>
      </c>
      <c r="D51" s="6"/>
    </row>
    <row r="52" spans="1:4">
      <c r="A52" s="7">
        <v>2</v>
      </c>
      <c r="B52" s="20">
        <v>7</v>
      </c>
    </row>
    <row r="53" spans="1:4">
      <c r="A53" s="7">
        <v>4</v>
      </c>
      <c r="B53" s="20">
        <v>6</v>
      </c>
    </row>
    <row r="54" spans="1:4">
      <c r="A54" s="7">
        <v>5</v>
      </c>
      <c r="B54" s="20">
        <v>5</v>
      </c>
    </row>
    <row r="55" spans="1:4">
      <c r="A55" s="7">
        <v>8</v>
      </c>
      <c r="B55" s="20">
        <v>2</v>
      </c>
    </row>
    <row r="56" spans="1:4">
      <c r="A56" s="7">
        <v>2</v>
      </c>
      <c r="B56" s="20">
        <v>5</v>
      </c>
    </row>
    <row r="57" spans="1:4">
      <c r="A57" s="7">
        <v>7</v>
      </c>
      <c r="B57" s="20">
        <v>5</v>
      </c>
    </row>
    <row r="58" spans="1:4">
      <c r="A58" s="7">
        <v>7</v>
      </c>
      <c r="B58" s="20">
        <v>3</v>
      </c>
    </row>
    <row r="59" spans="1:4">
      <c r="A59" s="7">
        <v>4</v>
      </c>
      <c r="B59" s="20">
        <v>9</v>
      </c>
    </row>
    <row r="60" spans="1:4">
      <c r="A60" s="7">
        <v>0</v>
      </c>
      <c r="B60" s="20">
        <v>9</v>
      </c>
    </row>
    <row r="61" spans="1:4">
      <c r="A61" s="7">
        <v>5</v>
      </c>
      <c r="B61" s="20">
        <v>3</v>
      </c>
    </row>
    <row r="62" spans="1:4">
      <c r="A62" s="7">
        <v>4</v>
      </c>
      <c r="B62" s="20">
        <v>2</v>
      </c>
    </row>
    <row r="63" spans="1:4">
      <c r="A63" s="7">
        <v>1</v>
      </c>
      <c r="B63" s="20">
        <v>1</v>
      </c>
    </row>
    <row r="64" spans="1:4">
      <c r="A64" s="7">
        <v>4</v>
      </c>
      <c r="B64" s="20">
        <v>8</v>
      </c>
    </row>
    <row r="65" spans="1:2">
      <c r="A65" s="7">
        <v>3</v>
      </c>
      <c r="B65" s="20">
        <v>0</v>
      </c>
    </row>
    <row r="66" spans="1:2">
      <c r="A66" s="7">
        <v>2</v>
      </c>
      <c r="B66" s="20">
        <v>0</v>
      </c>
    </row>
    <row r="67" spans="1:2">
      <c r="A67" s="7">
        <v>6</v>
      </c>
      <c r="B67" s="20">
        <v>9</v>
      </c>
    </row>
    <row r="68" spans="1:2">
      <c r="A68" s="7">
        <v>4</v>
      </c>
      <c r="B68" s="20">
        <v>4</v>
      </c>
    </row>
    <row r="69" spans="1:2">
      <c r="A69" s="7">
        <v>7</v>
      </c>
      <c r="B69" s="20">
        <v>4</v>
      </c>
    </row>
    <row r="70" spans="1:2">
      <c r="A70" s="7">
        <v>6</v>
      </c>
      <c r="B70" s="20">
        <v>0</v>
      </c>
    </row>
    <row r="71" spans="1:2">
      <c r="A71" s="7">
        <v>5</v>
      </c>
      <c r="B71" s="20">
        <v>0</v>
      </c>
    </row>
    <row r="72" spans="1:2">
      <c r="A72" s="7">
        <v>5</v>
      </c>
      <c r="B72" s="20">
        <v>6</v>
      </c>
    </row>
    <row r="73" spans="1:2">
      <c r="A73" s="7">
        <v>5</v>
      </c>
      <c r="B73" s="20">
        <v>0</v>
      </c>
    </row>
    <row r="74" spans="1:2">
      <c r="A74" s="7">
        <v>2</v>
      </c>
      <c r="B74" s="20">
        <v>3</v>
      </c>
    </row>
    <row r="75" spans="1:2">
      <c r="A75" s="7">
        <v>7</v>
      </c>
      <c r="B75" s="20">
        <v>4</v>
      </c>
    </row>
    <row r="76" spans="1:2">
      <c r="A76" s="7">
        <v>4</v>
      </c>
      <c r="B76" s="20">
        <v>10</v>
      </c>
    </row>
    <row r="77" spans="1:2">
      <c r="A77" s="7">
        <v>3</v>
      </c>
      <c r="B77" s="20">
        <v>9</v>
      </c>
    </row>
    <row r="78" spans="1:2">
      <c r="A78" s="7">
        <v>3</v>
      </c>
      <c r="B78" s="20">
        <v>4</v>
      </c>
    </row>
    <row r="79" spans="1:2">
      <c r="A79" s="7">
        <v>1</v>
      </c>
      <c r="B79" s="20">
        <v>10</v>
      </c>
    </row>
    <row r="80" spans="1:2">
      <c r="A80" s="7">
        <v>9</v>
      </c>
      <c r="B80" s="20">
        <v>0</v>
      </c>
    </row>
    <row r="81" spans="1:2">
      <c r="A81" s="7">
        <v>1</v>
      </c>
      <c r="B81" s="20">
        <v>2</v>
      </c>
    </row>
    <row r="82" spans="1:2">
      <c r="A82" s="7">
        <v>3</v>
      </c>
      <c r="B82" s="20">
        <v>9</v>
      </c>
    </row>
    <row r="83" spans="1:2">
      <c r="A83" s="7">
        <v>2</v>
      </c>
      <c r="B83" s="20">
        <v>3</v>
      </c>
    </row>
    <row r="84" spans="1:2">
      <c r="A84" s="7">
        <v>8</v>
      </c>
      <c r="B84" s="20">
        <v>5</v>
      </c>
    </row>
    <row r="85" spans="1:2">
      <c r="A85" s="7">
        <v>4</v>
      </c>
      <c r="B85" s="20">
        <v>4</v>
      </c>
    </row>
    <row r="86" spans="1:2">
      <c r="A86" s="7">
        <v>8</v>
      </c>
      <c r="B86" s="20">
        <v>0</v>
      </c>
    </row>
    <row r="87" spans="1:2">
      <c r="A87" s="7">
        <v>6</v>
      </c>
      <c r="B87" s="20">
        <v>6</v>
      </c>
    </row>
    <row r="88" spans="1:2">
      <c r="A88" s="7">
        <v>3</v>
      </c>
      <c r="B88" s="20">
        <v>9</v>
      </c>
    </row>
    <row r="89" spans="1:2">
      <c r="A89" s="7">
        <v>9</v>
      </c>
      <c r="B89" s="20">
        <v>4</v>
      </c>
    </row>
    <row r="90" spans="1:2">
      <c r="A90" s="7">
        <v>3</v>
      </c>
      <c r="B90" s="20">
        <v>10</v>
      </c>
    </row>
    <row r="91" spans="1:2">
      <c r="A91" s="7">
        <v>4</v>
      </c>
      <c r="B91" s="20">
        <v>9</v>
      </c>
    </row>
    <row r="92" spans="1:2">
      <c r="A92" s="7">
        <v>7</v>
      </c>
      <c r="B92" s="20">
        <v>2</v>
      </c>
    </row>
    <row r="93" spans="1:2">
      <c r="A93" s="7">
        <v>2</v>
      </c>
      <c r="B93" s="20">
        <v>0</v>
      </c>
    </row>
    <row r="94" spans="1:2">
      <c r="A94" s="7">
        <v>3</v>
      </c>
      <c r="B94" s="20">
        <v>0</v>
      </c>
    </row>
    <row r="95" spans="1:2">
      <c r="A95" s="7">
        <v>1</v>
      </c>
      <c r="B95" s="20">
        <v>6</v>
      </c>
    </row>
    <row r="96" spans="1:2">
      <c r="A96" s="7">
        <v>7</v>
      </c>
      <c r="B96" s="20">
        <v>6</v>
      </c>
    </row>
    <row r="97" spans="1:2">
      <c r="A97" s="7">
        <v>3</v>
      </c>
      <c r="B97" s="20">
        <v>1</v>
      </c>
    </row>
    <row r="98" spans="1:2">
      <c r="A98" s="7">
        <v>5</v>
      </c>
      <c r="B98" s="20">
        <v>7</v>
      </c>
    </row>
    <row r="99" spans="1:2">
      <c r="A99" s="7">
        <v>2</v>
      </c>
      <c r="B99" s="20">
        <v>0</v>
      </c>
    </row>
    <row r="100" spans="1:2">
      <c r="A100" s="7">
        <v>5</v>
      </c>
      <c r="B100" s="20">
        <v>2</v>
      </c>
    </row>
    <row r="101" spans="1:2">
      <c r="A101" s="7">
        <v>2</v>
      </c>
      <c r="B101" s="20">
        <v>0</v>
      </c>
    </row>
    <row r="102" spans="1:2">
      <c r="A102" s="8">
        <v>4</v>
      </c>
      <c r="B102" s="21">
        <v>9</v>
      </c>
    </row>
  </sheetData>
  <sortState ref="A12:B101">
    <sortCondition ref="B8:B97"/>
  </sortState>
  <mergeCells count="5">
    <mergeCell ref="D2:E2"/>
    <mergeCell ref="D23:I23"/>
    <mergeCell ref="F25:I25"/>
    <mergeCell ref="D25:E25"/>
    <mergeCell ref="D26:E26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Chi-Square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Talbot</dc:creator>
  <cp:lastModifiedBy>Martin Talbot</cp:lastModifiedBy>
  <cp:lastPrinted>2017-11-12T21:50:23Z</cp:lastPrinted>
  <dcterms:created xsi:type="dcterms:W3CDTF">2017-10-29T13:57:48Z</dcterms:created>
  <dcterms:modified xsi:type="dcterms:W3CDTF">2017-12-09T23:47:19Z</dcterms:modified>
</cp:coreProperties>
</file>