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200" yWindow="1140" windowWidth="24400" windowHeight="16340" tabRatio="500" activeTab="1"/>
  </bookViews>
  <sheets>
    <sheet name="RESULTS" sheetId="6" r:id="rId1"/>
    <sheet name="P1" sheetId="1" r:id="rId2"/>
    <sheet name="P2" sheetId="2" r:id="rId3"/>
    <sheet name="P3" sheetId="3" r:id="rId4"/>
    <sheet name="P4" sheetId="4" r:id="rId5"/>
    <sheet name="P5" sheetId="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C22" i="1"/>
  <c r="C21" i="1"/>
  <c r="B30" i="2"/>
  <c r="C30" i="2"/>
  <c r="B26" i="2"/>
  <c r="C26" i="2"/>
  <c r="C17" i="6"/>
  <c r="C16" i="6"/>
  <c r="C18" i="6"/>
  <c r="C19" i="6"/>
  <c r="C20" i="6"/>
  <c r="B42" i="6"/>
  <c r="B16" i="6"/>
  <c r="B17" i="6"/>
  <c r="B18" i="6"/>
  <c r="B19" i="6"/>
  <c r="B20" i="6"/>
  <c r="B43" i="6"/>
  <c r="B45" i="6"/>
  <c r="B46" i="6"/>
  <c r="B44" i="6"/>
  <c r="B47" i="6"/>
  <c r="C42" i="6"/>
  <c r="C43" i="6"/>
  <c r="C45" i="6"/>
  <c r="C46" i="6"/>
  <c r="B2" i="6"/>
  <c r="B3" i="6"/>
  <c r="B4" i="6"/>
  <c r="B5" i="6"/>
  <c r="B6" i="6"/>
  <c r="B32" i="6"/>
  <c r="B31" i="6"/>
  <c r="B34" i="6"/>
  <c r="C44" i="6"/>
  <c r="D2" i="6"/>
  <c r="D3" i="6"/>
  <c r="D4" i="6"/>
  <c r="D5" i="6"/>
  <c r="D6" i="6"/>
  <c r="D31" i="6"/>
  <c r="E2" i="6"/>
  <c r="E3" i="6"/>
  <c r="E4" i="6"/>
  <c r="E5" i="6"/>
  <c r="E6" i="6"/>
  <c r="E31" i="6"/>
  <c r="F2" i="6"/>
  <c r="F3" i="6"/>
  <c r="F4" i="6"/>
  <c r="F5" i="6"/>
  <c r="F6" i="6"/>
  <c r="F31" i="6"/>
  <c r="G2" i="6"/>
  <c r="G3" i="6"/>
  <c r="G4" i="6"/>
  <c r="G5" i="6"/>
  <c r="G6" i="6"/>
  <c r="G31" i="6"/>
  <c r="D32" i="6"/>
  <c r="E32" i="6"/>
  <c r="F32" i="6"/>
  <c r="G32" i="6"/>
  <c r="D33" i="6"/>
  <c r="E33" i="6"/>
  <c r="F33" i="6"/>
  <c r="G33" i="6"/>
  <c r="D34" i="6"/>
  <c r="E34" i="6"/>
  <c r="F34" i="6"/>
  <c r="G34" i="6"/>
  <c r="D36" i="6"/>
  <c r="E36" i="6"/>
  <c r="F36" i="6"/>
  <c r="G36" i="6"/>
  <c r="D37" i="6"/>
  <c r="E37" i="6"/>
  <c r="F37" i="6"/>
  <c r="G37" i="6"/>
  <c r="D38" i="6"/>
  <c r="E38" i="6"/>
  <c r="F38" i="6"/>
  <c r="G38" i="6"/>
  <c r="B36" i="6"/>
  <c r="B33" i="6"/>
  <c r="B37" i="6"/>
  <c r="C30" i="1"/>
  <c r="B30" i="5"/>
  <c r="C21" i="5"/>
  <c r="C22" i="5"/>
  <c r="C23" i="5"/>
  <c r="C24" i="5"/>
  <c r="C25" i="5"/>
  <c r="C26" i="5"/>
  <c r="C6" i="6"/>
  <c r="C5" i="6"/>
  <c r="C4" i="6"/>
  <c r="B21" i="5"/>
  <c r="B22" i="5"/>
  <c r="B23" i="5"/>
  <c r="B24" i="5"/>
  <c r="B25" i="5"/>
  <c r="B26" i="5"/>
  <c r="B17" i="5"/>
  <c r="B30" i="4"/>
  <c r="C22" i="4"/>
  <c r="C23" i="4"/>
  <c r="C24" i="4"/>
  <c r="C25" i="4"/>
  <c r="C26" i="4"/>
  <c r="C21" i="4"/>
  <c r="B30" i="3"/>
  <c r="C22" i="3"/>
  <c r="C23" i="3"/>
  <c r="C24" i="3"/>
  <c r="C25" i="3"/>
  <c r="C26" i="3"/>
  <c r="C21" i="3"/>
  <c r="C3" i="6"/>
  <c r="C2" i="6"/>
  <c r="B30" i="1"/>
  <c r="C30" i="3"/>
  <c r="C22" i="2"/>
  <c r="C23" i="2"/>
  <c r="C24" i="2"/>
  <c r="C25" i="2"/>
  <c r="C21" i="2"/>
  <c r="C26" i="1"/>
  <c r="C24" i="1"/>
  <c r="C23" i="1"/>
  <c r="C25" i="1"/>
  <c r="B21" i="1"/>
  <c r="B23" i="1"/>
  <c r="B38" i="6"/>
  <c r="C31" i="6"/>
  <c r="C32" i="6"/>
  <c r="C34" i="6"/>
  <c r="C36" i="6"/>
  <c r="B48" i="6"/>
  <c r="C48" i="6"/>
  <c r="C47" i="6"/>
  <c r="C33" i="6"/>
  <c r="C37" i="6"/>
  <c r="C38" i="6"/>
  <c r="C30" i="5"/>
  <c r="B21" i="4"/>
  <c r="B17" i="4"/>
  <c r="B22" i="4"/>
  <c r="B23" i="4"/>
  <c r="B26" i="4"/>
  <c r="B24" i="4"/>
  <c r="C30" i="4"/>
  <c r="B22" i="3"/>
  <c r="B17" i="3"/>
  <c r="B23" i="3"/>
  <c r="B24" i="3"/>
  <c r="B25" i="3"/>
  <c r="B26" i="3"/>
  <c r="C17" i="5"/>
  <c r="B25" i="4"/>
  <c r="C17" i="4"/>
  <c r="B21" i="3"/>
  <c r="C17" i="3"/>
  <c r="B21" i="2"/>
  <c r="B17" i="2"/>
  <c r="B22" i="2"/>
  <c r="B23" i="2"/>
  <c r="B24" i="2"/>
  <c r="B25" i="2"/>
  <c r="C17" i="2"/>
  <c r="B17" i="1"/>
  <c r="B22" i="1"/>
  <c r="B24" i="1"/>
  <c r="B25" i="1"/>
  <c r="C17" i="1"/>
</calcChain>
</file>

<file path=xl/sharedStrings.xml><?xml version="1.0" encoding="utf-8"?>
<sst xmlns="http://schemas.openxmlformats.org/spreadsheetml/2006/main" count="209" uniqueCount="50">
  <si>
    <t>Physical demand</t>
  </si>
  <si>
    <t>Temporal demand</t>
  </si>
  <si>
    <t>Performance</t>
  </si>
  <si>
    <t>Effort</t>
  </si>
  <si>
    <t>Frustration</t>
  </si>
  <si>
    <t>Mental demand</t>
  </si>
  <si>
    <t>Score /20</t>
  </si>
  <si>
    <t>Part 1</t>
  </si>
  <si>
    <t>Part 2</t>
  </si>
  <si>
    <t>Sum of weights</t>
  </si>
  <si>
    <t>Non weighted scores</t>
  </si>
  <si>
    <t>Weighted scores</t>
  </si>
  <si>
    <t>TLX scores:</t>
  </si>
  <si>
    <t># of picks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</si>
  <si>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</si>
  <si>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</si>
  <si>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</si>
  <si>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</si>
  <si>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</si>
  <si>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</si>
  <si>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</si>
  <si>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</si>
  <si>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</si>
  <si>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</si>
  <si>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</si>
  <si>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</si>
  <si>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NON WEIGHTED</t>
  </si>
  <si>
    <t>n</t>
  </si>
  <si>
    <t>Standard Deviation</t>
  </si>
  <si>
    <t>Average</t>
  </si>
  <si>
    <t>Std Error</t>
  </si>
  <si>
    <t>Confidence Interaval (CI) @ 95%</t>
  </si>
  <si>
    <t>CI Upper bound</t>
  </si>
  <si>
    <t>CI Lower bound</t>
  </si>
  <si>
    <t>RAW TLX</t>
  </si>
  <si>
    <t>WEIGTHED TLX</t>
  </si>
  <si>
    <t>Weighted TLX scores</t>
  </si>
  <si>
    <t xml:space="preserve">Confidence Interaval (CI) </t>
  </si>
  <si>
    <t>α</t>
  </si>
  <si>
    <t>(Tally)</t>
  </si>
  <si>
    <t>Weighted Score</t>
  </si>
  <si>
    <t>Raw Score</t>
  </si>
  <si>
    <t>Raw TLX</t>
  </si>
  <si>
    <t>Weighted TLX</t>
  </si>
  <si>
    <t>&lt;--</t>
  </si>
  <si>
    <t>Note how the weight of frustration (5/15) affects the weighted score</t>
  </si>
  <si>
    <t>SCORE COMPARISON</t>
  </si>
  <si>
    <t>There has been evidence supporting the raw version over the weighted one because it can increase experimental validity (see Bustamante and Spain paper reference below)</t>
  </si>
  <si>
    <r>
      <t>Bustamante, EA; Spain, RD (September 2008). "Measurement Invariance of the NASA TLX". Proceedings of the Human Factors and Ergonomics Society Annual Meeting. </t>
    </r>
    <r>
      <rPr>
        <b/>
        <i/>
        <sz val="11"/>
        <color rgb="FF222222"/>
        <rFont val="Arial"/>
      </rPr>
      <t>52</t>
    </r>
    <r>
      <rPr>
        <i/>
        <sz val="11"/>
        <color rgb="FF222222"/>
        <rFont val="Arial"/>
      </rPr>
      <t> (19): 1522–1526. </t>
    </r>
    <r>
      <rPr>
        <i/>
        <sz val="11"/>
        <color rgb="FF0B0080"/>
        <rFont val="Arial"/>
      </rPr>
      <t>doi</t>
    </r>
    <r>
      <rPr>
        <i/>
        <sz val="11"/>
        <color rgb="FF222222"/>
        <rFont val="Arial"/>
      </rPr>
      <t>:</t>
    </r>
    <r>
      <rPr>
        <i/>
        <sz val="11"/>
        <color rgb="FF663366"/>
        <rFont val="Arial"/>
      </rPr>
      <t>10.1177/154193120805201946</t>
    </r>
    <r>
      <rPr>
        <i/>
        <sz val="11"/>
        <color rgb="FF222222"/>
        <rFont val="Arial"/>
      </rPr>
      <t>.</t>
    </r>
    <r>
      <rPr>
        <sz val="11"/>
        <color rgb="FF222222"/>
        <rFont val="Arial"/>
      </rPr>
      <t> </t>
    </r>
    <r>
      <rPr>
        <sz val="11"/>
        <color rgb="FF555555"/>
        <rFont val="Arial"/>
      </rPr>
      <t>(subscription required)</t>
    </r>
  </si>
  <si>
    <t>Note: within subject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</si>
</sst>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  <font>
      <sz val="11"/>
      <color rgb="FF252525"/>
      <name val="Arial"/>
    </font>
    <font>
      <sz val="12"/>
      <color theme="0" tint="-0.499984740745262"/>
      <name val="Calibri"/>
      <scheme val="minor"/>
    </font>
    <font>
      <sz val="12"/>
      <color rgb="FFFFFFFF"/>
      <name val="Calibri"/>
      <family val="2"/>
      <scheme val="minor"/>
    </font>
    <font>
      <i/>
      <sz val="12"/>
      <color rgb="FF000000"/>
      <name val="Calibri"/>
      <scheme val="minor"/>
    </font>
    <font>
      <sz val="11"/>
      <color rgb="FF555555"/>
      <name val="Arial"/>
    </font>
    <font>
      <i/>
      <sz val="11"/>
      <color rgb="FF222222"/>
      <name val="Arial"/>
    </font>
    <font>
      <b/>
      <i/>
      <sz val="11"/>
      <color rgb="FF222222"/>
      <name val="Arial"/>
    </font>
    <font>
      <i/>
      <sz val="11"/>
      <color rgb="FF0B0080"/>
      <name val="Arial"/>
    </font>
    <font>
      <i/>
      <sz val="11"/>
      <color rgb="FF663366"/>
      <name val="Arial"/>
    </font>
    <font>
      <sz val="11"/>
      <color rgb="FF222222"/>
      <name val="Arial"/>
    </font>
    <font>
      <sz val="18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808080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6" fillId="4" borderId="0" xfId="0" applyFont="1" applyFill="1"/>
    <xf numFmtId="0" fontId="0" fillId="5" borderId="0" xfId="0" applyFill="1"/>
    <xf numFmtId="0" fontId="2" fillId="6" borderId="0" xfId="0" applyFont="1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7" borderId="0" xfId="0" applyFill="1"/>
    <xf numFmtId="0" fontId="7" fillId="8" borderId="0" xfId="0" applyFont="1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0" borderId="0" xfId="0" applyFont="1"/>
    <xf numFmtId="0" fontId="0" fillId="4" borderId="0" xfId="0" applyFill="1"/>
    <xf numFmtId="0" fontId="0" fillId="4" borderId="0" xfId="0" applyFont="1" applyFill="1"/>
    <xf numFmtId="0" fontId="9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top"/>
    </xf>
    <xf numFmtId="0" fontId="2" fillId="2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9" fillId="2" borderId="0" xfId="0" applyFont="1" applyFill="1"/>
    <xf numFmtId="0" fontId="9" fillId="2" borderId="0" xfId="0" applyFont="1" applyFill="1" applyAlignment="1">
      <alignment horizontal="right" vertical="center"/>
    </xf>
    <xf numFmtId="0" fontId="13" fillId="0" borderId="0" xfId="0" applyFont="1"/>
    <xf numFmtId="0" fontId="18" fillId="5" borderId="0" xfId="0" applyFont="1" applyFill="1" applyAlignment="1">
      <alignment horizontal="center" vertical="center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 TLX</a:t>
            </a:r>
          </a:p>
        </c:rich>
      </c:tx>
      <c:layout>
        <c:manualLayout>
          <c:xMode val="edge"/>
          <c:yMode val="edge"/>
          <c:x val="0.406101727203454"/>
          <c:y val="0.0084033613445378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35579615048119"/>
          <c:y val="0.0277777777777778"/>
          <c:w val="0.876442038495188"/>
          <c:h val="0.766913823272091"/>
        </c:manualLayout>
      </c:layout>
      <c:barChart>
        <c:barDir val="col"/>
        <c:grouping val="clustered"/>
        <c:varyColors val="0"/>
        <c:ser>
          <c:idx val="2"/>
          <c:order val="0"/>
          <c:spPr>
            <a:gradFill rotWithShape="1">
              <a:gsLst>
                <a:gs pos="0">
                  <a:schemeClr val="dk1">
                    <a:tint val="50000"/>
                    <a:satMod val="300000"/>
                  </a:schemeClr>
                </a:gs>
                <a:gs pos="35000">
                  <a:schemeClr val="dk1">
                    <a:tint val="37000"/>
                    <a:satMod val="300000"/>
                  </a:schemeClr>
                </a:gs>
                <a:gs pos="100000">
                  <a:schemeClr val="dk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RESULTS!$B$36:$G$36</c:f>
                <c:numCache>
                  <c:formatCode>General</c:formatCode>
                  <c:ptCount val="6"/>
                  <c:pt idx="0">
                    <c:v>23.2294063538519</c:v>
                  </c:pt>
                  <c:pt idx="1">
                    <c:v>22.64122464829931</c:v>
                  </c:pt>
                  <c:pt idx="2">
                    <c:v>14.55980096395077</c:v>
                  </c:pt>
                  <c:pt idx="3">
                    <c:v>8.094658923543516</c:v>
                  </c:pt>
                  <c:pt idx="4">
                    <c:v>13.4593170116895</c:v>
                  </c:pt>
                  <c:pt idx="5">
                    <c:v>39.50950648882872</c:v>
                  </c:pt>
                </c:numCache>
              </c:numRef>
            </c:plus>
            <c:minus>
              <c:numRef>
                <c:f>RESULTS!$B$36:$G$36</c:f>
                <c:numCache>
                  <c:formatCode>General</c:formatCode>
                  <c:ptCount val="6"/>
                  <c:pt idx="0">
                    <c:v>23.2294063538519</c:v>
                  </c:pt>
                  <c:pt idx="1">
                    <c:v>22.64122464829931</c:v>
                  </c:pt>
                  <c:pt idx="2">
                    <c:v>14.55980096395077</c:v>
                  </c:pt>
                  <c:pt idx="3">
                    <c:v>8.094658923543516</c:v>
                  </c:pt>
                  <c:pt idx="4">
                    <c:v>13.4593170116895</c:v>
                  </c:pt>
                  <c:pt idx="5">
                    <c:v>39.50950648882872</c:v>
                  </c:pt>
                </c:numCache>
              </c:numRef>
            </c:minus>
          </c:errBars>
          <c:cat>
            <c:strRef>
              <c:f>RESULTS!$B$30:$G$30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RESULTS!$B$33:$G$33</c:f>
              <c:numCache>
                <c:formatCode>General</c:formatCode>
                <c:ptCount val="6"/>
                <c:pt idx="0">
                  <c:v>35.0</c:v>
                </c:pt>
                <c:pt idx="1">
                  <c:v>27.0</c:v>
                </c:pt>
                <c:pt idx="2">
                  <c:v>20.0</c:v>
                </c:pt>
                <c:pt idx="3">
                  <c:v>31.0</c:v>
                </c:pt>
                <c:pt idx="4">
                  <c:v>44.0</c:v>
                </c:pt>
                <c:pt idx="5">
                  <c:v>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223640"/>
        <c:axId val="-2105361080"/>
      </c:barChart>
      <c:catAx>
        <c:axId val="-212622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361080"/>
        <c:crosses val="autoZero"/>
        <c:auto val="1"/>
        <c:lblAlgn val="ctr"/>
        <c:lblOffset val="100"/>
        <c:noMultiLvlLbl val="0"/>
      </c:catAx>
      <c:valAx>
        <c:axId val="-2105361080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223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</a:t>
            </a:r>
            <a:r>
              <a:rPr lang="en-US" baseline="0"/>
              <a:t> vs. WEIGHTED TLX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RESULTS!$B$41</c:f>
              <c:strCache>
                <c:ptCount val="1"/>
                <c:pt idx="0">
                  <c:v>Raw TLX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0000"/>
                    <a:satMod val="300000"/>
                  </a:schemeClr>
                </a:gs>
                <a:gs pos="35000">
                  <a:schemeClr val="dk1">
                    <a:tint val="37000"/>
                    <a:satMod val="300000"/>
                  </a:schemeClr>
                </a:gs>
                <a:gs pos="100000">
                  <a:schemeClr val="dk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RESULTS!$B$46:$C$46</c:f>
                <c:numCache>
                  <c:formatCode>General</c:formatCode>
                  <c:ptCount val="2"/>
                  <c:pt idx="0">
                    <c:v>18.23854071154253</c:v>
                  </c:pt>
                  <c:pt idx="1">
                    <c:v>19.968376444207</c:v>
                  </c:pt>
                </c:numCache>
              </c:numRef>
            </c:plus>
            <c:minus>
              <c:numRef>
                <c:f>RESULTS!$B$46:$C$46</c:f>
                <c:numCache>
                  <c:formatCode>General</c:formatCode>
                  <c:ptCount val="2"/>
                  <c:pt idx="0">
                    <c:v>18.23854071154253</c:v>
                  </c:pt>
                  <c:pt idx="1">
                    <c:v>19.968376444207</c:v>
                  </c:pt>
                </c:numCache>
              </c:numRef>
            </c:minus>
          </c:errBars>
          <c:cat>
            <c:strRef>
              <c:f>RESULTS!$B$41:$C$41</c:f>
              <c:strCache>
                <c:ptCount val="2"/>
                <c:pt idx="0">
                  <c:v>Raw TLX</c:v>
                </c:pt>
                <c:pt idx="1">
                  <c:v>Weighted TLX</c:v>
                </c:pt>
              </c:strCache>
            </c:strRef>
          </c:cat>
          <c:val>
            <c:numRef>
              <c:f>RESULTS!$B$44:$C$44</c:f>
              <c:numCache>
                <c:formatCode>General</c:formatCode>
                <c:ptCount val="2"/>
                <c:pt idx="0">
                  <c:v>30.6666</c:v>
                </c:pt>
                <c:pt idx="1">
                  <c:v>43.0666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678728"/>
        <c:axId val="-2126149480"/>
      </c:barChart>
      <c:catAx>
        <c:axId val="-212567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149480"/>
        <c:crosses val="autoZero"/>
        <c:auto val="1"/>
        <c:lblAlgn val="ctr"/>
        <c:lblOffset val="100"/>
        <c:noMultiLvlLbl val="0"/>
      </c:catAx>
      <c:valAx>
        <c:axId val="-2126149480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67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177800</xdr:rowOff>
    </xdr:from>
    <xdr:to>
      <xdr:col>13</xdr:col>
      <xdr:colOff>152400</xdr:colOff>
      <xdr:row>16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17</xdr:row>
      <xdr:rowOff>114300</xdr:rowOff>
    </xdr:from>
    <xdr:to>
      <xdr:col>13</xdr:col>
      <xdr:colOff>165100</xdr:colOff>
      <xdr:row>32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C16" sqref="C16"/>
    </sheetView>
  </sheetViews>
  <sheetFormatPr baseColWidth="10" defaultRowHeight="15" x14ac:dyDescent="0"/>
  <cols>
    <col min="1" max="1" width="27.5" style="1" bestFit="1" customWidth="1"/>
    <col min="2" max="2" width="14.1640625" style="8" bestFit="1" customWidth="1"/>
    <col min="3" max="3" width="14.83203125" style="8" bestFit="1" customWidth="1"/>
    <col min="4" max="4" width="16.1640625" style="8" bestFit="1" customWidth="1"/>
    <col min="5" max="7" width="12.1640625" style="8" bestFit="1" customWidth="1"/>
    <col min="8" max="12" width="10.83203125" style="1"/>
    <col min="13" max="14" width="10.83203125" style="1" customWidth="1"/>
    <col min="15" max="16384" width="10.83203125" style="1"/>
  </cols>
  <sheetData>
    <row r="1" spans="1:7">
      <c r="A1" s="1" t="s">
        <v>26</v>
      </c>
      <c r="B1" s="26" t="s">
        <v>5</v>
      </c>
      <c r="C1" s="26" t="s">
        <v>0</v>
      </c>
      <c r="D1" s="26" t="s">
        <v>1</v>
      </c>
      <c r="E1" s="26" t="s">
        <v>2</v>
      </c>
      <c r="F1" s="26" t="s">
        <v>3</v>
      </c>
      <c r="G1" s="26" t="s">
        <v>4</v>
      </c>
    </row>
    <row r="2" spans="1:7">
      <c r="A2" s="3" t="s">
        <v>14</v>
      </c>
      <c r="B2" s="9">
        <f>'P1'!B21</f>
        <v>50</v>
      </c>
      <c r="C2" s="9">
        <f>'P1'!B22</f>
        <v>55</v>
      </c>
      <c r="D2" s="9">
        <f>'P1'!B23</f>
        <v>40</v>
      </c>
      <c r="E2" s="9">
        <f>'P1'!B24</f>
        <v>30</v>
      </c>
      <c r="F2" s="9">
        <f>'P1'!B25</f>
        <v>50</v>
      </c>
      <c r="G2" s="9">
        <f>'P1'!B26</f>
        <v>80</v>
      </c>
    </row>
    <row r="3" spans="1:7">
      <c r="A3" s="3" t="s">
        <v>15</v>
      </c>
      <c r="B3" s="9">
        <f>'P2'!B21</f>
        <v>45</v>
      </c>
      <c r="C3" s="9">
        <f>'P2'!B22</f>
        <v>35</v>
      </c>
      <c r="D3" s="9">
        <f>'P2'!B23</f>
        <v>20</v>
      </c>
      <c r="E3" s="9">
        <f>'P2'!B24</f>
        <v>35</v>
      </c>
      <c r="F3" s="9">
        <f>'P2'!B25</f>
        <v>55</v>
      </c>
      <c r="G3" s="9">
        <f>'P2'!B26</f>
        <v>80</v>
      </c>
    </row>
    <row r="4" spans="1:7">
      <c r="A4" s="3" t="s">
        <v>16</v>
      </c>
      <c r="B4" s="9">
        <f>'P3'!B21</f>
        <v>50</v>
      </c>
      <c r="C4" s="9">
        <f>'P3'!B22</f>
        <v>20</v>
      </c>
      <c r="D4" s="9">
        <f>'P3'!B23</f>
        <v>15</v>
      </c>
      <c r="E4" s="9">
        <f>'P3'!B24</f>
        <v>20</v>
      </c>
      <c r="F4" s="9">
        <f>'P3'!B25</f>
        <v>30</v>
      </c>
      <c r="G4" s="9">
        <f>'P3'!B26</f>
        <v>60</v>
      </c>
    </row>
    <row r="5" spans="1:7">
      <c r="A5" s="3" t="s">
        <v>17</v>
      </c>
      <c r="B5" s="9">
        <f>'P4'!B21</f>
        <v>20</v>
      </c>
      <c r="C5" s="9">
        <f>'P4'!B22</f>
        <v>15</v>
      </c>
      <c r="D5" s="9">
        <f>'P4'!B23</f>
        <v>15</v>
      </c>
      <c r="E5" s="9">
        <f>'P4'!B24</f>
        <v>35</v>
      </c>
      <c r="F5" s="9">
        <f>'P4'!B25</f>
        <v>50</v>
      </c>
      <c r="G5" s="9">
        <f>'P4'!B26</f>
        <v>75</v>
      </c>
    </row>
    <row r="6" spans="1:7">
      <c r="A6" s="3" t="s">
        <v>18</v>
      </c>
      <c r="B6" s="9">
        <f>'P5'!B21</f>
        <v>10</v>
      </c>
      <c r="C6" s="9">
        <f>'P5'!B22</f>
        <v>10</v>
      </c>
      <c r="D6" s="9">
        <f>'P5'!B23</f>
        <v>10</v>
      </c>
      <c r="E6" s="9">
        <f>'P5'!B24</f>
        <v>35</v>
      </c>
      <c r="F6" s="9">
        <f>'P5'!B25</f>
        <v>35</v>
      </c>
      <c r="G6" s="9">
        <f>'P5'!B26</f>
        <v>5</v>
      </c>
    </row>
    <row r="7" spans="1:7">
      <c r="A7" s="3" t="s">
        <v>19</v>
      </c>
      <c r="B7" s="9"/>
      <c r="C7" s="9"/>
      <c r="D7" s="9"/>
      <c r="E7" s="9"/>
      <c r="F7" s="9"/>
      <c r="G7" s="9"/>
    </row>
    <row r="8" spans="1:7">
      <c r="A8" s="3" t="s">
        <v>20</v>
      </c>
      <c r="B8" s="9"/>
      <c r="C8" s="9"/>
      <c r="D8" s="9"/>
      <c r="E8" s="9"/>
      <c r="F8" s="9"/>
      <c r="G8" s="9"/>
    </row>
    <row r="9" spans="1:7">
      <c r="A9" s="3" t="s">
        <v>21</v>
      </c>
      <c r="B9" s="9"/>
      <c r="C9" s="9"/>
      <c r="D9" s="9"/>
      <c r="E9" s="9"/>
      <c r="F9" s="9"/>
      <c r="G9" s="9"/>
    </row>
    <row r="10" spans="1:7">
      <c r="A10" s="3" t="s">
        <v>22</v>
      </c>
      <c r="B10" s="9"/>
      <c r="C10" s="9"/>
      <c r="D10" s="9"/>
      <c r="E10" s="9"/>
      <c r="F10" s="9"/>
      <c r="G10" s="9"/>
    </row>
    <row r="11" spans="1:7">
      <c r="A11" s="3" t="s">
        <v>23</v>
      </c>
      <c r="B11" s="9"/>
      <c r="C11" s="9"/>
      <c r="D11" s="9"/>
      <c r="E11" s="9"/>
      <c r="F11" s="9"/>
      <c r="G11" s="9"/>
    </row>
    <row r="12" spans="1:7">
      <c r="A12" s="3" t="s">
        <v>24</v>
      </c>
      <c r="B12" s="9"/>
      <c r="C12" s="9"/>
      <c r="D12" s="9"/>
      <c r="E12" s="9"/>
      <c r="F12" s="9"/>
      <c r="G12" s="9"/>
    </row>
    <row r="13" spans="1:7">
      <c r="A13" s="3" t="s">
        <v>25</v>
      </c>
      <c r="B13" s="9"/>
      <c r="C13" s="9"/>
      <c r="D13" s="9"/>
      <c r="E13" s="9"/>
      <c r="F13" s="9"/>
      <c r="G13" s="9"/>
    </row>
    <row r="15" spans="1:7">
      <c r="A15" s="1" t="s">
        <v>46</v>
      </c>
      <c r="B15" s="35" t="s">
        <v>41</v>
      </c>
      <c r="C15" s="26" t="s">
        <v>40</v>
      </c>
      <c r="D15" s="26"/>
      <c r="E15" s="26"/>
      <c r="F15" s="26"/>
      <c r="G15" s="26"/>
    </row>
    <row r="16" spans="1:7">
      <c r="A16" s="3" t="s">
        <v>14</v>
      </c>
      <c r="B16" s="36">
        <f>'P1'!B30</f>
        <v>50.832999999999998</v>
      </c>
      <c r="C16" s="9">
        <f>'P1'!C30</f>
        <v>56.667000000000002</v>
      </c>
      <c r="D16" s="34"/>
      <c r="E16" s="34"/>
      <c r="F16" s="34"/>
      <c r="G16" s="34"/>
    </row>
    <row r="17" spans="1:7">
      <c r="A17" s="3" t="s">
        <v>15</v>
      </c>
      <c r="B17" s="36">
        <f>'P2'!B22</f>
        <v>35</v>
      </c>
      <c r="C17" s="9">
        <f>'P2'!C30</f>
        <v>54.332999999999998</v>
      </c>
      <c r="D17" s="34"/>
      <c r="E17" s="34"/>
      <c r="F17" s="34"/>
      <c r="G17" s="34"/>
    </row>
    <row r="18" spans="1:7">
      <c r="A18" s="3" t="s">
        <v>16</v>
      </c>
      <c r="B18" s="36">
        <f>'P3'!B23</f>
        <v>15</v>
      </c>
      <c r="C18" s="9">
        <f>'P3'!C30</f>
        <v>40.332999999999998</v>
      </c>
      <c r="D18" s="34"/>
      <c r="E18" s="34"/>
      <c r="F18" s="34"/>
      <c r="G18" s="34"/>
    </row>
    <row r="19" spans="1:7">
      <c r="A19" s="3" t="s">
        <v>17</v>
      </c>
      <c r="B19" s="36">
        <f>'P4'!B30</f>
        <v>35</v>
      </c>
      <c r="C19" s="9">
        <f>'P4'!C30</f>
        <v>47.332999999999998</v>
      </c>
      <c r="D19" s="34"/>
      <c r="E19" s="34"/>
      <c r="F19" s="34"/>
      <c r="G19" s="34"/>
    </row>
    <row r="20" spans="1:7">
      <c r="A20" s="3" t="s">
        <v>18</v>
      </c>
      <c r="B20" s="36">
        <f>'P5'!B30</f>
        <v>17.5</v>
      </c>
      <c r="C20" s="9">
        <f>'P5'!C30</f>
        <v>16.667000000000002</v>
      </c>
      <c r="D20" s="34"/>
      <c r="E20" s="34"/>
      <c r="F20" s="34"/>
      <c r="G20" s="34"/>
    </row>
    <row r="21" spans="1:7">
      <c r="A21" s="3" t="s">
        <v>19</v>
      </c>
      <c r="B21" s="36"/>
      <c r="C21" s="9"/>
      <c r="D21" s="34"/>
      <c r="E21" s="34"/>
      <c r="F21" s="34"/>
      <c r="G21" s="34"/>
    </row>
    <row r="22" spans="1:7">
      <c r="A22" s="3" t="s">
        <v>20</v>
      </c>
      <c r="B22" s="36"/>
      <c r="C22" s="9"/>
      <c r="D22" s="34"/>
      <c r="E22" s="34"/>
      <c r="F22" s="34"/>
      <c r="G22" s="34"/>
    </row>
    <row r="23" spans="1:7">
      <c r="A23" s="3" t="s">
        <v>21</v>
      </c>
      <c r="B23" s="36"/>
      <c r="C23" s="9"/>
      <c r="D23" s="34"/>
      <c r="E23" s="34"/>
      <c r="F23" s="34"/>
      <c r="G23" s="34"/>
    </row>
    <row r="24" spans="1:7">
      <c r="A24" s="3" t="s">
        <v>22</v>
      </c>
      <c r="B24" s="36"/>
      <c r="C24" s="9"/>
      <c r="D24" s="34"/>
      <c r="E24" s="34"/>
      <c r="F24" s="34"/>
      <c r="G24" s="34"/>
    </row>
    <row r="25" spans="1:7">
      <c r="A25" s="3" t="s">
        <v>23</v>
      </c>
      <c r="B25" s="36"/>
      <c r="C25" s="9"/>
      <c r="D25" s="34"/>
      <c r="E25" s="34"/>
      <c r="F25" s="34"/>
      <c r="G25" s="34"/>
    </row>
    <row r="26" spans="1:7">
      <c r="A26" s="3" t="s">
        <v>24</v>
      </c>
      <c r="B26" s="36"/>
      <c r="C26" s="9"/>
      <c r="D26" s="34"/>
      <c r="E26" s="34"/>
      <c r="F26" s="34"/>
      <c r="G26" s="34"/>
    </row>
    <row r="27" spans="1:7">
      <c r="A27" s="3" t="s">
        <v>25</v>
      </c>
      <c r="B27" s="36"/>
      <c r="C27" s="9"/>
      <c r="D27" s="34"/>
      <c r="E27" s="34"/>
      <c r="F27" s="34"/>
      <c r="G27" s="34"/>
    </row>
    <row r="28" spans="1:7">
      <c r="A28" s="3"/>
      <c r="B28" s="36"/>
      <c r="C28" s="9"/>
      <c r="D28" s="34"/>
      <c r="E28" s="34"/>
      <c r="F28" s="34"/>
      <c r="G28" s="34"/>
    </row>
    <row r="30" spans="1:7">
      <c r="A30" s="28" t="s">
        <v>34</v>
      </c>
      <c r="B30" s="26" t="s">
        <v>5</v>
      </c>
      <c r="C30" s="26" t="s">
        <v>0</v>
      </c>
      <c r="D30" s="26" t="s">
        <v>1</v>
      </c>
      <c r="E30" s="26" t="s">
        <v>2</v>
      </c>
      <c r="F30" s="26" t="s">
        <v>3</v>
      </c>
      <c r="G30" s="26" t="s">
        <v>4</v>
      </c>
    </row>
    <row r="31" spans="1:7">
      <c r="A31" s="17" t="s">
        <v>27</v>
      </c>
      <c r="B31" s="20">
        <f>COUNT(B2:B13)</f>
        <v>5</v>
      </c>
      <c r="C31" s="20">
        <f t="shared" ref="C31:G31" si="0">COUNT(C2:C13)</f>
        <v>5</v>
      </c>
      <c r="D31" s="20">
        <f t="shared" si="0"/>
        <v>5</v>
      </c>
      <c r="E31" s="20">
        <f t="shared" si="0"/>
        <v>5</v>
      </c>
      <c r="F31" s="20">
        <f t="shared" si="0"/>
        <v>5</v>
      </c>
      <c r="G31" s="21">
        <f t="shared" si="0"/>
        <v>5</v>
      </c>
    </row>
    <row r="32" spans="1:7">
      <c r="A32" s="18" t="s">
        <v>28</v>
      </c>
      <c r="B32" s="22">
        <f>STDEV(B2:B13)</f>
        <v>18.708286933869708</v>
      </c>
      <c r="C32" s="22">
        <f t="shared" ref="C32:G32" si="1">STDEV(C2:C13)</f>
        <v>18.234582528810471</v>
      </c>
      <c r="D32" s="22">
        <f>STDEV(D2:D13)</f>
        <v>11.726039399558575</v>
      </c>
      <c r="E32" s="22">
        <f t="shared" si="1"/>
        <v>6.5192024052026492</v>
      </c>
      <c r="F32" s="22">
        <f t="shared" si="1"/>
        <v>10.8397416943394</v>
      </c>
      <c r="G32" s="23">
        <f t="shared" si="1"/>
        <v>31.81980515339464</v>
      </c>
    </row>
    <row r="33" spans="1:8">
      <c r="A33" s="18" t="s">
        <v>29</v>
      </c>
      <c r="B33" s="22">
        <f>AVERAGE(B2:B13)</f>
        <v>35</v>
      </c>
      <c r="C33" s="22">
        <f t="shared" ref="C33:G33" si="2">AVERAGE(C2:C13)</f>
        <v>27</v>
      </c>
      <c r="D33" s="22">
        <f t="shared" si="2"/>
        <v>20</v>
      </c>
      <c r="E33" s="22">
        <f t="shared" si="2"/>
        <v>31</v>
      </c>
      <c r="F33" s="22">
        <f t="shared" si="2"/>
        <v>44</v>
      </c>
      <c r="G33" s="23">
        <f t="shared" si="2"/>
        <v>60</v>
      </c>
    </row>
    <row r="34" spans="1:8">
      <c r="A34" s="18" t="s">
        <v>30</v>
      </c>
      <c r="B34" s="22">
        <f>B32/SQRT(B31)</f>
        <v>8.3666002653407556</v>
      </c>
      <c r="C34" s="22">
        <f t="shared" ref="C34:G34" si="3">C32/SQRT(C31)</f>
        <v>8.1547532151500448</v>
      </c>
      <c r="D34" s="22">
        <f t="shared" si="3"/>
        <v>5.2440442408507577</v>
      </c>
      <c r="E34" s="22">
        <f t="shared" si="3"/>
        <v>2.9154759474226504</v>
      </c>
      <c r="F34" s="22">
        <f t="shared" si="3"/>
        <v>4.8476798574163293</v>
      </c>
      <c r="G34" s="23">
        <f t="shared" si="3"/>
        <v>14.230249470757707</v>
      </c>
    </row>
    <row r="35" spans="1:8">
      <c r="A35" s="18" t="s">
        <v>38</v>
      </c>
      <c r="B35" s="22">
        <v>0.05</v>
      </c>
      <c r="C35" s="22">
        <v>0.05</v>
      </c>
      <c r="D35" s="22">
        <v>0.05</v>
      </c>
      <c r="E35" s="22">
        <v>0.05</v>
      </c>
      <c r="F35" s="22">
        <v>0.05</v>
      </c>
      <c r="G35" s="23">
        <v>0.05</v>
      </c>
    </row>
    <row r="36" spans="1:8">
      <c r="A36" s="18" t="s">
        <v>37</v>
      </c>
      <c r="B36" s="22">
        <f>TINV(B35, B31-1)*B34</f>
        <v>23.2294063538519</v>
      </c>
      <c r="C36" s="22">
        <f t="shared" ref="C36:G36" si="4">TINV(C35, C31-1)*C34</f>
        <v>22.64122464829931</v>
      </c>
      <c r="D36" s="22">
        <f t="shared" si="4"/>
        <v>14.559800963950766</v>
      </c>
      <c r="E36" s="22">
        <f t="shared" si="4"/>
        <v>8.0946589235435162</v>
      </c>
      <c r="F36" s="22">
        <f t="shared" si="4"/>
        <v>13.459317011689505</v>
      </c>
      <c r="G36" s="23">
        <f t="shared" si="4"/>
        <v>39.509506488828727</v>
      </c>
    </row>
    <row r="37" spans="1:8">
      <c r="A37" s="18" t="s">
        <v>32</v>
      </c>
      <c r="B37" s="22">
        <f>B33+B36</f>
        <v>58.2294063538519</v>
      </c>
      <c r="C37" s="22">
        <f t="shared" ref="C37:G37" si="5">C33+C36</f>
        <v>49.641224648299314</v>
      </c>
      <c r="D37" s="22">
        <f t="shared" si="5"/>
        <v>34.559800963950764</v>
      </c>
      <c r="E37" s="22">
        <f t="shared" si="5"/>
        <v>39.09465892354352</v>
      </c>
      <c r="F37" s="22">
        <f t="shared" si="5"/>
        <v>57.459317011689507</v>
      </c>
      <c r="G37" s="23">
        <f t="shared" si="5"/>
        <v>99.50950648882872</v>
      </c>
    </row>
    <row r="38" spans="1:8">
      <c r="A38" s="19" t="s">
        <v>33</v>
      </c>
      <c r="B38" s="24">
        <f>B33-B36</f>
        <v>11.7705936461481</v>
      </c>
      <c r="C38" s="24">
        <f t="shared" ref="C38:G38" si="6">C33-C36</f>
        <v>4.3587753517006895</v>
      </c>
      <c r="D38" s="24">
        <f t="shared" si="6"/>
        <v>5.4401990360492345</v>
      </c>
      <c r="E38" s="24">
        <f t="shared" si="6"/>
        <v>22.905341076456484</v>
      </c>
      <c r="F38" s="24">
        <f t="shared" si="6"/>
        <v>30.540682988310493</v>
      </c>
      <c r="G38" s="25">
        <f t="shared" si="6"/>
        <v>20.490493511171273</v>
      </c>
    </row>
    <row r="41" spans="1:8">
      <c r="A41" s="29" t="s">
        <v>35</v>
      </c>
      <c r="B41" s="26" t="s">
        <v>42</v>
      </c>
      <c r="C41" s="26" t="s">
        <v>43</v>
      </c>
      <c r="D41" s="37"/>
      <c r="E41" s="37"/>
      <c r="F41" s="37"/>
      <c r="G41" s="37"/>
      <c r="H41" s="38"/>
    </row>
    <row r="42" spans="1:8">
      <c r="A42" s="17" t="s">
        <v>27</v>
      </c>
      <c r="B42" s="20">
        <f>COUNT(C16:C28)</f>
        <v>5</v>
      </c>
      <c r="C42" s="21">
        <f>COUNT(C16:C28)</f>
        <v>5</v>
      </c>
      <c r="D42" s="22"/>
      <c r="E42" s="22"/>
      <c r="F42" s="22"/>
      <c r="G42" s="22"/>
      <c r="H42" s="38"/>
    </row>
    <row r="43" spans="1:8">
      <c r="A43" s="18" t="s">
        <v>28</v>
      </c>
      <c r="B43" s="22">
        <f>STDEV(B16:B28)</f>
        <v>14.688789187676425</v>
      </c>
      <c r="C43" s="23">
        <f>STDEV(C16:C28)</f>
        <v>16.081948476475098</v>
      </c>
      <c r="D43" s="22"/>
      <c r="E43" s="22"/>
      <c r="F43" s="22"/>
      <c r="G43" s="22"/>
      <c r="H43" s="38"/>
    </row>
    <row r="44" spans="1:8">
      <c r="A44" s="18" t="s">
        <v>29</v>
      </c>
      <c r="B44" s="22">
        <f>AVERAGE(B16:B28)</f>
        <v>30.666599999999999</v>
      </c>
      <c r="C44" s="23">
        <f>AVERAGE(C16:C28)</f>
        <v>43.066600000000001</v>
      </c>
      <c r="D44" s="22"/>
      <c r="E44" s="22"/>
      <c r="F44" s="22"/>
      <c r="G44" s="22"/>
      <c r="H44" s="38"/>
    </row>
    <row r="45" spans="1:8">
      <c r="A45" s="18" t="s">
        <v>30</v>
      </c>
      <c r="B45" s="22">
        <f>B43/SQRT(B42)</f>
        <v>6.5690262261616805</v>
      </c>
      <c r="C45" s="23">
        <f>C43/SQRT(C42)</f>
        <v>7.1920660008094988</v>
      </c>
      <c r="D45" s="22"/>
      <c r="E45" s="22"/>
      <c r="F45" s="22"/>
      <c r="G45" s="22"/>
      <c r="H45" s="38"/>
    </row>
    <row r="46" spans="1:8">
      <c r="A46" s="18" t="s">
        <v>31</v>
      </c>
      <c r="B46" s="22">
        <f>TINV(0.05, B42-1)*B45</f>
        <v>18.23854071154253</v>
      </c>
      <c r="C46" s="23">
        <f>TINV(0.05, C42-1)*C45</f>
        <v>19.968376444207003</v>
      </c>
      <c r="D46" s="22"/>
      <c r="E46" s="22"/>
      <c r="F46" s="22"/>
      <c r="G46" s="22"/>
      <c r="H46" s="38"/>
    </row>
    <row r="47" spans="1:8">
      <c r="A47" s="18" t="s">
        <v>32</v>
      </c>
      <c r="B47" s="22">
        <f>B44+B46</f>
        <v>48.905140711542529</v>
      </c>
      <c r="C47" s="23">
        <f t="shared" ref="C47" si="7">C44+C46</f>
        <v>63.034976444207004</v>
      </c>
      <c r="D47" s="22"/>
      <c r="E47" s="22"/>
      <c r="F47" s="22"/>
      <c r="G47" s="22"/>
      <c r="H47" s="38"/>
    </row>
    <row r="48" spans="1:8">
      <c r="A48" s="19" t="s">
        <v>33</v>
      </c>
      <c r="B48" s="24">
        <f>B44-B46</f>
        <v>12.428059288457469</v>
      </c>
      <c r="C48" s="25">
        <f t="shared" ref="C48" si="8">C44-C46</f>
        <v>23.098223555792998</v>
      </c>
      <c r="D48" s="22"/>
      <c r="E48" s="22"/>
      <c r="F48" s="22"/>
      <c r="G48" s="22"/>
      <c r="H48" s="38"/>
    </row>
    <row r="49" spans="1:8">
      <c r="D49" s="22"/>
      <c r="E49" s="22"/>
      <c r="F49" s="22"/>
      <c r="G49" s="22"/>
      <c r="H49" s="38"/>
    </row>
    <row r="51" spans="1:8">
      <c r="A51" s="27" t="s">
        <v>47</v>
      </c>
    </row>
    <row r="53" spans="1:8">
      <c r="A53" s="41" t="s">
        <v>48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B26" sqref="B26"/>
    </sheetView>
  </sheetViews>
  <sheetFormatPr baseColWidth="10" defaultRowHeight="15" x14ac:dyDescent="0"/>
  <cols>
    <col min="1" max="1" width="16.1640625" style="1" bestFit="1" customWidth="1"/>
    <col min="2" max="2" width="18.33203125" style="8" bestFit="1" customWidth="1"/>
    <col min="3" max="3" width="18.1640625" style="8" bestFit="1" customWidth="1"/>
    <col min="4" max="4" width="18.1640625" style="1" bestFit="1" customWidth="1"/>
    <col min="5" max="5" width="16.1640625" style="1" bestFit="1" customWidth="1"/>
    <col min="6" max="6" width="16.1640625" style="1" customWidth="1"/>
    <col min="7" max="7" width="18.33203125" style="1" bestFit="1" customWidth="1"/>
    <col min="8" max="8" width="14.83203125" style="1" bestFit="1" customWidth="1"/>
    <col min="9" max="16384" width="10.83203125" style="1"/>
  </cols>
  <sheetData>
    <row r="1" spans="1:6">
      <c r="A1" s="2" t="s">
        <v>7</v>
      </c>
      <c r="B1" s="7"/>
    </row>
    <row r="2" spans="1:6">
      <c r="B2" s="8" t="s">
        <v>6</v>
      </c>
    </row>
    <row r="3" spans="1:6">
      <c r="A3" s="1" t="s">
        <v>5</v>
      </c>
      <c r="B3" s="10">
        <v>10</v>
      </c>
    </row>
    <row r="4" spans="1:6">
      <c r="A4" s="1" t="s">
        <v>0</v>
      </c>
      <c r="B4" s="11">
        <v>11</v>
      </c>
    </row>
    <row r="5" spans="1:6">
      <c r="A5" s="1" t="s">
        <v>1</v>
      </c>
      <c r="B5" s="11">
        <v>8</v>
      </c>
    </row>
    <row r="6" spans="1:6">
      <c r="A6" s="1" t="s">
        <v>2</v>
      </c>
      <c r="B6" s="11">
        <v>6</v>
      </c>
      <c r="E6" s="42" t="s">
        <v>49</v>
      </c>
      <c r="F6" s="42"/>
    </row>
    <row r="7" spans="1:6">
      <c r="A7" s="1" t="s">
        <v>3</v>
      </c>
      <c r="B7" s="11">
        <v>10</v>
      </c>
      <c r="E7" s="42"/>
      <c r="F7" s="42"/>
    </row>
    <row r="8" spans="1:6">
      <c r="A8" s="1" t="s">
        <v>4</v>
      </c>
      <c r="B8" s="12">
        <v>16</v>
      </c>
    </row>
    <row r="10" spans="1:6">
      <c r="A10" s="2" t="s">
        <v>8</v>
      </c>
      <c r="B10" s="7" t="s">
        <v>13</v>
      </c>
      <c r="C10" s="30" t="s">
        <v>39</v>
      </c>
    </row>
    <row r="11" spans="1:6">
      <c r="A11" s="1" t="s">
        <v>5</v>
      </c>
      <c r="B11" s="10">
        <v>2</v>
      </c>
    </row>
    <row r="12" spans="1:6">
      <c r="A12" s="1" t="s">
        <v>0</v>
      </c>
      <c r="B12" s="11">
        <v>2</v>
      </c>
    </row>
    <row r="13" spans="1:6">
      <c r="A13" s="1" t="s">
        <v>1</v>
      </c>
      <c r="B13" s="11">
        <v>2</v>
      </c>
    </row>
    <row r="14" spans="1:6">
      <c r="A14" s="1" t="s">
        <v>2</v>
      </c>
      <c r="B14" s="11">
        <v>2</v>
      </c>
    </row>
    <row r="15" spans="1:6">
      <c r="A15" s="1" t="s">
        <v>3</v>
      </c>
      <c r="B15" s="11">
        <v>2</v>
      </c>
    </row>
    <row r="16" spans="1:6">
      <c r="A16" s="1" t="s">
        <v>4</v>
      </c>
      <c r="B16" s="12">
        <v>5</v>
      </c>
    </row>
    <row r="17" spans="1:3">
      <c r="A17" s="4" t="s">
        <v>9</v>
      </c>
      <c r="B17" s="13">
        <f>SUM(B11:B16)</f>
        <v>15</v>
      </c>
      <c r="C17" s="14" t="str">
        <f>IF(B17&lt;&gt;15, "!", "")</f>
        <v/>
      </c>
    </row>
    <row r="20" spans="1:3">
      <c r="A20" s="6"/>
      <c r="B20" s="6" t="s">
        <v>10</v>
      </c>
      <c r="C20" s="6" t="s">
        <v>11</v>
      </c>
    </row>
    <row r="21" spans="1:3">
      <c r="A21" s="6" t="s">
        <v>5</v>
      </c>
      <c r="B21" s="9">
        <f>B3*5</f>
        <v>50</v>
      </c>
      <c r="C21" s="6">
        <f>(B11*B21)/$B$17</f>
        <v>6.666666666666667</v>
      </c>
    </row>
    <row r="22" spans="1:3">
      <c r="A22" s="6" t="s">
        <v>0</v>
      </c>
      <c r="B22" s="9">
        <f t="shared" ref="B22:B26" si="0">B4*5</f>
        <v>55</v>
      </c>
      <c r="C22" s="6">
        <f>(B12*B22)/$B$17</f>
        <v>7.333333333333333</v>
      </c>
    </row>
    <row r="23" spans="1:3">
      <c r="A23" s="6" t="s">
        <v>1</v>
      </c>
      <c r="B23" s="9">
        <f t="shared" si="0"/>
        <v>40</v>
      </c>
      <c r="C23" s="6">
        <f t="shared" ref="C21:C26" si="1">(B13*B23)/$B$17</f>
        <v>5.333333333333333</v>
      </c>
    </row>
    <row r="24" spans="1:3">
      <c r="A24" s="6" t="s">
        <v>2</v>
      </c>
      <c r="B24" s="9">
        <f t="shared" si="0"/>
        <v>30</v>
      </c>
      <c r="C24" s="6">
        <f t="shared" si="1"/>
        <v>4</v>
      </c>
    </row>
    <row r="25" spans="1:3">
      <c r="A25" s="6" t="s">
        <v>3</v>
      </c>
      <c r="B25" s="9">
        <f t="shared" si="0"/>
        <v>50</v>
      </c>
      <c r="C25" s="6">
        <f t="shared" si="1"/>
        <v>6.666666666666667</v>
      </c>
    </row>
    <row r="26" spans="1:3">
      <c r="A26" s="6" t="s">
        <v>4</v>
      </c>
      <c r="B26" s="9">
        <f>B8*5</f>
        <v>80</v>
      </c>
      <c r="C26" s="6">
        <f t="shared" si="1"/>
        <v>26.666666666666668</v>
      </c>
    </row>
    <row r="27" spans="1:3">
      <c r="B27" s="1"/>
      <c r="C27" s="1"/>
    </row>
    <row r="28" spans="1:3">
      <c r="B28" s="1"/>
      <c r="C28" s="1"/>
    </row>
    <row r="29" spans="1:3">
      <c r="A29" s="15"/>
      <c r="B29" s="16" t="s">
        <v>10</v>
      </c>
      <c r="C29" s="16" t="s">
        <v>36</v>
      </c>
    </row>
    <row r="30" spans="1:3">
      <c r="A30" s="5" t="s">
        <v>12</v>
      </c>
      <c r="B30" s="5">
        <f>ROUND(AVERAGE(B21:B26),3)</f>
        <v>50.832999999999998</v>
      </c>
      <c r="C30" s="5">
        <f>ROUND(SUM(C21:C26),3)</f>
        <v>56.667000000000002</v>
      </c>
    </row>
  </sheetData>
  <mergeCells count="1">
    <mergeCell ref="E6:F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16" sqref="D16"/>
    </sheetView>
  </sheetViews>
  <sheetFormatPr baseColWidth="10" defaultRowHeight="15" x14ac:dyDescent="0"/>
  <cols>
    <col min="1" max="1" width="16.1640625" style="1" bestFit="1" customWidth="1"/>
    <col min="2" max="2" width="18.33203125" style="1" bestFit="1" customWidth="1"/>
    <col min="3" max="3" width="18.1640625" style="1" bestFit="1" customWidth="1"/>
    <col min="4" max="4" width="14.83203125" style="1" bestFit="1" customWidth="1"/>
    <col min="5" max="16384" width="10.83203125" style="1"/>
  </cols>
  <sheetData>
    <row r="1" spans="1:4">
      <c r="A1" s="2" t="s">
        <v>7</v>
      </c>
      <c r="B1" s="7"/>
      <c r="C1" s="8"/>
    </row>
    <row r="2" spans="1:4">
      <c r="B2" s="8" t="s">
        <v>6</v>
      </c>
      <c r="C2" s="8"/>
    </row>
    <row r="3" spans="1:4">
      <c r="A3" s="1" t="s">
        <v>5</v>
      </c>
      <c r="B3" s="10">
        <v>9</v>
      </c>
      <c r="C3" s="8"/>
    </row>
    <row r="4" spans="1:4">
      <c r="A4" s="1" t="s">
        <v>0</v>
      </c>
      <c r="B4" s="11">
        <v>7</v>
      </c>
      <c r="C4" s="8"/>
    </row>
    <row r="5" spans="1:4">
      <c r="A5" s="1" t="s">
        <v>1</v>
      </c>
      <c r="B5" s="11">
        <v>4</v>
      </c>
      <c r="C5" s="8"/>
    </row>
    <row r="6" spans="1:4">
      <c r="A6" s="1" t="s">
        <v>2</v>
      </c>
      <c r="B6" s="11">
        <v>7</v>
      </c>
      <c r="C6" s="8"/>
    </row>
    <row r="7" spans="1:4">
      <c r="A7" s="1" t="s">
        <v>3</v>
      </c>
      <c r="B7" s="11">
        <v>11</v>
      </c>
      <c r="C7" s="8"/>
    </row>
    <row r="8" spans="1:4">
      <c r="A8" s="1" t="s">
        <v>4</v>
      </c>
      <c r="B8" s="12">
        <v>16</v>
      </c>
      <c r="C8" s="8"/>
    </row>
    <row r="9" spans="1:4">
      <c r="B9" s="8"/>
      <c r="C9" s="8"/>
    </row>
    <row r="10" spans="1:4">
      <c r="A10" s="2" t="s">
        <v>8</v>
      </c>
      <c r="B10" s="7" t="s">
        <v>13</v>
      </c>
      <c r="C10" s="30" t="s">
        <v>39</v>
      </c>
    </row>
    <row r="11" spans="1:4">
      <c r="A11" s="1" t="s">
        <v>5</v>
      </c>
      <c r="B11" s="10">
        <v>2</v>
      </c>
      <c r="C11" s="8"/>
    </row>
    <row r="12" spans="1:4">
      <c r="A12" s="1" t="s">
        <v>0</v>
      </c>
      <c r="B12" s="11">
        <v>3</v>
      </c>
      <c r="C12" s="8"/>
    </row>
    <row r="13" spans="1:4">
      <c r="A13" s="1" t="s">
        <v>1</v>
      </c>
      <c r="B13" s="11">
        <v>1</v>
      </c>
      <c r="C13" s="8"/>
    </row>
    <row r="14" spans="1:4">
      <c r="A14" s="1" t="s">
        <v>2</v>
      </c>
      <c r="B14" s="11">
        <v>1</v>
      </c>
      <c r="C14" s="8"/>
    </row>
    <row r="15" spans="1:4">
      <c r="A15" s="1" t="s">
        <v>3</v>
      </c>
      <c r="B15" s="11">
        <v>3</v>
      </c>
      <c r="C15" s="8"/>
    </row>
    <row r="16" spans="1:4">
      <c r="A16" s="1" t="s">
        <v>4</v>
      </c>
      <c r="B16" s="12">
        <v>5</v>
      </c>
      <c r="C16" s="40" t="s">
        <v>44</v>
      </c>
      <c r="D16" s="39" t="s">
        <v>45</v>
      </c>
    </row>
    <row r="17" spans="1:3">
      <c r="A17" s="4" t="s">
        <v>9</v>
      </c>
      <c r="B17" s="13">
        <f>SUM(B11:B16)</f>
        <v>15</v>
      </c>
      <c r="C17" s="14" t="str">
        <f>IF(B17&lt;&gt;15, "!", "")</f>
        <v/>
      </c>
    </row>
    <row r="18" spans="1:3">
      <c r="B18" s="8"/>
      <c r="C18" s="8"/>
    </row>
    <row r="19" spans="1:3">
      <c r="B19" s="8"/>
      <c r="C19" s="8"/>
    </row>
    <row r="20" spans="1:3">
      <c r="A20" s="6"/>
      <c r="B20" s="6" t="s">
        <v>10</v>
      </c>
      <c r="C20" s="6" t="s">
        <v>11</v>
      </c>
    </row>
    <row r="21" spans="1:3">
      <c r="A21" s="6" t="s">
        <v>5</v>
      </c>
      <c r="B21" s="9">
        <f t="shared" ref="B21:B25" si="0">B3*5</f>
        <v>45</v>
      </c>
      <c r="C21" s="6">
        <f t="shared" ref="C21:C26" si="1">(B11*B21)/$B$17</f>
        <v>6</v>
      </c>
    </row>
    <row r="22" spans="1:3">
      <c r="A22" s="6" t="s">
        <v>0</v>
      </c>
      <c r="B22" s="9">
        <f t="shared" si="0"/>
        <v>35</v>
      </c>
      <c r="C22" s="6">
        <f t="shared" si="1"/>
        <v>7</v>
      </c>
    </row>
    <row r="23" spans="1:3">
      <c r="A23" s="6" t="s">
        <v>1</v>
      </c>
      <c r="B23" s="9">
        <f t="shared" si="0"/>
        <v>20</v>
      </c>
      <c r="C23" s="6">
        <f t="shared" si="1"/>
        <v>1.3333333333333333</v>
      </c>
    </row>
    <row r="24" spans="1:3">
      <c r="A24" s="6" t="s">
        <v>2</v>
      </c>
      <c r="B24" s="9">
        <f t="shared" si="0"/>
        <v>35</v>
      </c>
      <c r="C24" s="6">
        <f t="shared" si="1"/>
        <v>2.3333333333333335</v>
      </c>
    </row>
    <row r="25" spans="1:3">
      <c r="A25" s="6" t="s">
        <v>3</v>
      </c>
      <c r="B25" s="9">
        <f t="shared" si="0"/>
        <v>55</v>
      </c>
      <c r="C25" s="6">
        <f t="shared" si="1"/>
        <v>11</v>
      </c>
    </row>
    <row r="26" spans="1:3">
      <c r="A26" s="6" t="s">
        <v>4</v>
      </c>
      <c r="B26" s="9">
        <f>B8*5</f>
        <v>80</v>
      </c>
      <c r="C26" s="6">
        <f t="shared" si="1"/>
        <v>26.666666666666668</v>
      </c>
    </row>
    <row r="29" spans="1:3">
      <c r="A29" s="15"/>
      <c r="B29" s="16" t="s">
        <v>10</v>
      </c>
      <c r="C29" s="16" t="s">
        <v>36</v>
      </c>
    </row>
    <row r="30" spans="1:3">
      <c r="A30" s="5" t="s">
        <v>12</v>
      </c>
      <c r="B30" s="5">
        <f>ROUND(AVERAGE(B21:B26),3)</f>
        <v>45</v>
      </c>
      <c r="C30" s="5">
        <f>ROUND(SUM(C21:C26),3)</f>
        <v>54.332999999999998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3" sqref="B3"/>
    </sheetView>
  </sheetViews>
  <sheetFormatPr baseColWidth="10" defaultRowHeight="15" x14ac:dyDescent="0"/>
  <cols>
    <col min="1" max="1" width="16.1640625" style="1" bestFit="1" customWidth="1"/>
    <col min="2" max="2" width="18.33203125" style="1" bestFit="1" customWidth="1"/>
    <col min="3" max="3" width="18.1640625" style="1" bestFit="1" customWidth="1"/>
    <col min="4" max="4" width="14.83203125" style="1" bestFit="1" customWidth="1"/>
    <col min="5" max="16384" width="10.83203125" style="1"/>
  </cols>
  <sheetData>
    <row r="1" spans="1:3">
      <c r="A1" s="2" t="s">
        <v>7</v>
      </c>
      <c r="B1" s="7"/>
      <c r="C1" s="8"/>
    </row>
    <row r="2" spans="1:3">
      <c r="B2" s="8" t="s">
        <v>6</v>
      </c>
      <c r="C2" s="8"/>
    </row>
    <row r="3" spans="1:3">
      <c r="A3" s="1" t="s">
        <v>5</v>
      </c>
      <c r="B3" s="10">
        <v>10</v>
      </c>
      <c r="C3" s="8"/>
    </row>
    <row r="4" spans="1:3">
      <c r="A4" s="1" t="s">
        <v>0</v>
      </c>
      <c r="B4" s="11">
        <v>4</v>
      </c>
      <c r="C4" s="8"/>
    </row>
    <row r="5" spans="1:3">
      <c r="A5" s="1" t="s">
        <v>1</v>
      </c>
      <c r="B5" s="11">
        <v>3</v>
      </c>
      <c r="C5" s="8"/>
    </row>
    <row r="6" spans="1:3">
      <c r="A6" s="1" t="s">
        <v>2</v>
      </c>
      <c r="B6" s="11">
        <v>4</v>
      </c>
      <c r="C6" s="8"/>
    </row>
    <row r="7" spans="1:3">
      <c r="A7" s="1" t="s">
        <v>3</v>
      </c>
      <c r="B7" s="11">
        <v>6</v>
      </c>
      <c r="C7" s="8"/>
    </row>
    <row r="8" spans="1:3">
      <c r="A8" s="1" t="s">
        <v>4</v>
      </c>
      <c r="B8" s="12">
        <v>12</v>
      </c>
      <c r="C8" s="8"/>
    </row>
    <row r="9" spans="1:3">
      <c r="B9" s="8"/>
      <c r="C9" s="8"/>
    </row>
    <row r="10" spans="1:3">
      <c r="A10" s="2" t="s">
        <v>8</v>
      </c>
      <c r="B10" s="7" t="s">
        <v>13</v>
      </c>
      <c r="C10" s="32" t="s">
        <v>39</v>
      </c>
    </row>
    <row r="11" spans="1:3">
      <c r="A11" s="1" t="s">
        <v>5</v>
      </c>
      <c r="B11" s="10">
        <v>3</v>
      </c>
      <c r="C11" s="8"/>
    </row>
    <row r="12" spans="1:3">
      <c r="A12" s="1" t="s">
        <v>0</v>
      </c>
      <c r="B12" s="11">
        <v>3</v>
      </c>
      <c r="C12" s="8"/>
    </row>
    <row r="13" spans="1:3">
      <c r="A13" s="1" t="s">
        <v>1</v>
      </c>
      <c r="B13" s="11">
        <v>1</v>
      </c>
      <c r="C13" s="8"/>
    </row>
    <row r="14" spans="1:3">
      <c r="A14" s="1" t="s">
        <v>2</v>
      </c>
      <c r="B14" s="11">
        <v>1</v>
      </c>
      <c r="C14" s="8"/>
    </row>
    <row r="15" spans="1:3">
      <c r="A15" s="1" t="s">
        <v>3</v>
      </c>
      <c r="B15" s="11">
        <v>2</v>
      </c>
      <c r="C15" s="8"/>
    </row>
    <row r="16" spans="1:3">
      <c r="A16" s="1" t="s">
        <v>4</v>
      </c>
      <c r="B16" s="12">
        <v>5</v>
      </c>
      <c r="C16" s="8"/>
    </row>
    <row r="17" spans="1:3">
      <c r="A17" s="4" t="s">
        <v>9</v>
      </c>
      <c r="B17" s="13">
        <f>SUM(B11:B16)</f>
        <v>15</v>
      </c>
      <c r="C17" s="14" t="str">
        <f>IF(B17&lt;&gt;15, "!", "")</f>
        <v/>
      </c>
    </row>
    <row r="18" spans="1:3">
      <c r="B18" s="8"/>
      <c r="C18" s="8"/>
    </row>
    <row r="19" spans="1:3">
      <c r="B19" s="8"/>
      <c r="C19" s="8"/>
    </row>
    <row r="20" spans="1:3">
      <c r="A20" s="6"/>
      <c r="B20" s="6" t="s">
        <v>10</v>
      </c>
      <c r="C20" s="6" t="s">
        <v>11</v>
      </c>
    </row>
    <row r="21" spans="1:3">
      <c r="A21" s="6" t="s">
        <v>5</v>
      </c>
      <c r="B21" s="9">
        <f t="shared" ref="B21:B26" si="0">B3*5</f>
        <v>50</v>
      </c>
      <c r="C21" s="6">
        <f t="shared" ref="C21:C26" si="1">(B11*B21)/$B$17</f>
        <v>10</v>
      </c>
    </row>
    <row r="22" spans="1:3">
      <c r="A22" s="6" t="s">
        <v>0</v>
      </c>
      <c r="B22" s="9">
        <f t="shared" si="0"/>
        <v>20</v>
      </c>
      <c r="C22" s="6">
        <f t="shared" si="1"/>
        <v>4</v>
      </c>
    </row>
    <row r="23" spans="1:3">
      <c r="A23" s="6" t="s">
        <v>1</v>
      </c>
      <c r="B23" s="9">
        <f t="shared" si="0"/>
        <v>15</v>
      </c>
      <c r="C23" s="6">
        <f t="shared" si="1"/>
        <v>1</v>
      </c>
    </row>
    <row r="24" spans="1:3">
      <c r="A24" s="6" t="s">
        <v>2</v>
      </c>
      <c r="B24" s="9">
        <f t="shared" si="0"/>
        <v>20</v>
      </c>
      <c r="C24" s="6">
        <f t="shared" si="1"/>
        <v>1.3333333333333333</v>
      </c>
    </row>
    <row r="25" spans="1:3">
      <c r="A25" s="6" t="s">
        <v>3</v>
      </c>
      <c r="B25" s="9">
        <f t="shared" si="0"/>
        <v>30</v>
      </c>
      <c r="C25" s="6">
        <f t="shared" si="1"/>
        <v>4</v>
      </c>
    </row>
    <row r="26" spans="1:3">
      <c r="A26" s="6" t="s">
        <v>4</v>
      </c>
      <c r="B26" s="9">
        <f t="shared" si="0"/>
        <v>60</v>
      </c>
      <c r="C26" s="6">
        <f t="shared" si="1"/>
        <v>20</v>
      </c>
    </row>
    <row r="29" spans="1:3">
      <c r="A29" s="15"/>
      <c r="B29" s="16" t="s">
        <v>10</v>
      </c>
      <c r="C29" s="16" t="s">
        <v>36</v>
      </c>
    </row>
    <row r="30" spans="1:3">
      <c r="A30" s="5" t="s">
        <v>12</v>
      </c>
      <c r="B30" s="5">
        <f>ROUND(AVERAGE(B21:B26),3)</f>
        <v>32.5</v>
      </c>
      <c r="C30" s="5">
        <f>ROUND(SUM(C21:C26),3)</f>
        <v>40.332999999999998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29" sqref="C29"/>
    </sheetView>
  </sheetViews>
  <sheetFormatPr baseColWidth="10" defaultRowHeight="15" x14ac:dyDescent="0"/>
  <cols>
    <col min="1" max="1" width="16.1640625" style="1" bestFit="1" customWidth="1"/>
    <col min="2" max="2" width="18.33203125" style="1" bestFit="1" customWidth="1"/>
    <col min="3" max="3" width="18.1640625" style="1" bestFit="1" customWidth="1"/>
    <col min="4" max="4" width="14.83203125" style="1" bestFit="1" customWidth="1"/>
    <col min="5" max="16384" width="10.83203125" style="1"/>
  </cols>
  <sheetData>
    <row r="1" spans="1:3">
      <c r="A1" s="2" t="s">
        <v>7</v>
      </c>
      <c r="B1" s="7"/>
      <c r="C1" s="8"/>
    </row>
    <row r="2" spans="1:3">
      <c r="B2" s="8" t="s">
        <v>6</v>
      </c>
      <c r="C2" s="8"/>
    </row>
    <row r="3" spans="1:3">
      <c r="A3" s="1" t="s">
        <v>5</v>
      </c>
      <c r="B3" s="10">
        <v>4</v>
      </c>
      <c r="C3" s="8"/>
    </row>
    <row r="4" spans="1:3">
      <c r="A4" s="1" t="s">
        <v>0</v>
      </c>
      <c r="B4" s="11">
        <v>3</v>
      </c>
      <c r="C4" s="8"/>
    </row>
    <row r="5" spans="1:3">
      <c r="A5" s="1" t="s">
        <v>1</v>
      </c>
      <c r="B5" s="11">
        <v>3</v>
      </c>
      <c r="C5" s="8"/>
    </row>
    <row r="6" spans="1:3">
      <c r="A6" s="1" t="s">
        <v>2</v>
      </c>
      <c r="B6" s="11">
        <v>7</v>
      </c>
      <c r="C6" s="8"/>
    </row>
    <row r="7" spans="1:3">
      <c r="A7" s="1" t="s">
        <v>3</v>
      </c>
      <c r="B7" s="11">
        <v>10</v>
      </c>
      <c r="C7" s="8"/>
    </row>
    <row r="8" spans="1:3">
      <c r="A8" s="1" t="s">
        <v>4</v>
      </c>
      <c r="B8" s="12">
        <v>15</v>
      </c>
      <c r="C8" s="8"/>
    </row>
    <row r="9" spans="1:3">
      <c r="B9" s="8"/>
      <c r="C9" s="8"/>
    </row>
    <row r="10" spans="1:3">
      <c r="A10" s="2" t="s">
        <v>8</v>
      </c>
      <c r="B10" s="7" t="s">
        <v>13</v>
      </c>
      <c r="C10" s="33" t="s">
        <v>39</v>
      </c>
    </row>
    <row r="11" spans="1:3">
      <c r="A11" s="1" t="s">
        <v>5</v>
      </c>
      <c r="B11" s="10">
        <v>1</v>
      </c>
      <c r="C11" s="31"/>
    </row>
    <row r="12" spans="1:3">
      <c r="A12" s="1" t="s">
        <v>0</v>
      </c>
      <c r="B12" s="11">
        <v>1</v>
      </c>
      <c r="C12" s="8"/>
    </row>
    <row r="13" spans="1:3">
      <c r="A13" s="1" t="s">
        <v>1</v>
      </c>
      <c r="B13" s="11">
        <v>2</v>
      </c>
      <c r="C13" s="8"/>
    </row>
    <row r="14" spans="1:3">
      <c r="A14" s="1" t="s">
        <v>2</v>
      </c>
      <c r="B14" s="11">
        <v>2</v>
      </c>
      <c r="C14" s="8"/>
    </row>
    <row r="15" spans="1:3">
      <c r="A15" s="1" t="s">
        <v>3</v>
      </c>
      <c r="B15" s="11">
        <v>4</v>
      </c>
      <c r="C15" s="8"/>
    </row>
    <row r="16" spans="1:3">
      <c r="A16" s="1" t="s">
        <v>4</v>
      </c>
      <c r="B16" s="12">
        <v>5</v>
      </c>
      <c r="C16" s="8"/>
    </row>
    <row r="17" spans="1:3">
      <c r="A17" s="4" t="s">
        <v>9</v>
      </c>
      <c r="B17" s="13">
        <f>SUM(B11:B16)</f>
        <v>15</v>
      </c>
      <c r="C17" s="14" t="str">
        <f>IF(B17&lt;&gt;15, "!", "")</f>
        <v/>
      </c>
    </row>
    <row r="18" spans="1:3">
      <c r="B18" s="8"/>
      <c r="C18" s="8"/>
    </row>
    <row r="19" spans="1:3">
      <c r="B19" s="8"/>
      <c r="C19" s="8"/>
    </row>
    <row r="20" spans="1:3">
      <c r="A20" s="6"/>
      <c r="B20" s="6" t="s">
        <v>10</v>
      </c>
      <c r="C20" s="6" t="s">
        <v>11</v>
      </c>
    </row>
    <row r="21" spans="1:3">
      <c r="A21" s="6" t="s">
        <v>5</v>
      </c>
      <c r="B21" s="9">
        <f t="shared" ref="B21:B26" si="0">B3*5</f>
        <v>20</v>
      </c>
      <c r="C21" s="6">
        <f t="shared" ref="C21:C26" si="1">(B11*B21)/$B$17</f>
        <v>1.3333333333333333</v>
      </c>
    </row>
    <row r="22" spans="1:3">
      <c r="A22" s="6" t="s">
        <v>0</v>
      </c>
      <c r="B22" s="9">
        <f t="shared" si="0"/>
        <v>15</v>
      </c>
      <c r="C22" s="6">
        <f t="shared" si="1"/>
        <v>1</v>
      </c>
    </row>
    <row r="23" spans="1:3">
      <c r="A23" s="6" t="s">
        <v>1</v>
      </c>
      <c r="B23" s="9">
        <f t="shared" si="0"/>
        <v>15</v>
      </c>
      <c r="C23" s="6">
        <f t="shared" si="1"/>
        <v>2</v>
      </c>
    </row>
    <row r="24" spans="1:3">
      <c r="A24" s="6" t="s">
        <v>2</v>
      </c>
      <c r="B24" s="9">
        <f t="shared" si="0"/>
        <v>35</v>
      </c>
      <c r="C24" s="6">
        <f t="shared" si="1"/>
        <v>4.666666666666667</v>
      </c>
    </row>
    <row r="25" spans="1:3">
      <c r="A25" s="6" t="s">
        <v>3</v>
      </c>
      <c r="B25" s="9">
        <f t="shared" si="0"/>
        <v>50</v>
      </c>
      <c r="C25" s="6">
        <f t="shared" si="1"/>
        <v>13.333333333333334</v>
      </c>
    </row>
    <row r="26" spans="1:3">
      <c r="A26" s="6" t="s">
        <v>4</v>
      </c>
      <c r="B26" s="9">
        <f t="shared" si="0"/>
        <v>75</v>
      </c>
      <c r="C26" s="6">
        <f t="shared" si="1"/>
        <v>25</v>
      </c>
    </row>
    <row r="29" spans="1:3">
      <c r="A29" s="15"/>
      <c r="B29" s="16" t="s">
        <v>10</v>
      </c>
      <c r="C29" s="16" t="s">
        <v>36</v>
      </c>
    </row>
    <row r="30" spans="1:3">
      <c r="A30" s="5" t="s">
        <v>12</v>
      </c>
      <c r="B30" s="5">
        <f>ROUND(AVERAGE(B21:B26),3)</f>
        <v>35</v>
      </c>
      <c r="C30" s="5">
        <f>ROUND(SUM(C21:C26),3)</f>
        <v>47.332999999999998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31" sqref="B31"/>
    </sheetView>
  </sheetViews>
  <sheetFormatPr baseColWidth="10" defaultRowHeight="15" x14ac:dyDescent="0"/>
  <cols>
    <col min="1" max="1" width="16.1640625" style="1" bestFit="1" customWidth="1"/>
    <col min="2" max="2" width="18.33203125" style="1" bestFit="1" customWidth="1"/>
    <col min="3" max="3" width="18.1640625" style="1" bestFit="1" customWidth="1"/>
    <col min="4" max="4" width="14.83203125" style="1" bestFit="1" customWidth="1"/>
    <col min="5" max="16384" width="10.83203125" style="1"/>
  </cols>
  <sheetData>
    <row r="1" spans="1:3">
      <c r="A1" s="2" t="s">
        <v>7</v>
      </c>
      <c r="B1" s="7"/>
      <c r="C1" s="8"/>
    </row>
    <row r="2" spans="1:3">
      <c r="B2" s="8" t="s">
        <v>6</v>
      </c>
      <c r="C2" s="8"/>
    </row>
    <row r="3" spans="1:3">
      <c r="A3" s="1" t="s">
        <v>5</v>
      </c>
      <c r="B3" s="10">
        <v>2</v>
      </c>
      <c r="C3" s="8"/>
    </row>
    <row r="4" spans="1:3">
      <c r="A4" s="1" t="s">
        <v>0</v>
      </c>
      <c r="B4" s="11">
        <v>2</v>
      </c>
      <c r="C4" s="8"/>
    </row>
    <row r="5" spans="1:3">
      <c r="A5" s="1" t="s">
        <v>1</v>
      </c>
      <c r="B5" s="11">
        <v>2</v>
      </c>
      <c r="C5" s="8"/>
    </row>
    <row r="6" spans="1:3">
      <c r="A6" s="1" t="s">
        <v>2</v>
      </c>
      <c r="B6" s="11">
        <v>7</v>
      </c>
      <c r="C6" s="8"/>
    </row>
    <row r="7" spans="1:3">
      <c r="A7" s="1" t="s">
        <v>3</v>
      </c>
      <c r="B7" s="11">
        <v>7</v>
      </c>
      <c r="C7" s="8"/>
    </row>
    <row r="8" spans="1:3">
      <c r="A8" s="1" t="s">
        <v>4</v>
      </c>
      <c r="B8" s="12">
        <v>1</v>
      </c>
      <c r="C8" s="8"/>
    </row>
    <row r="9" spans="1:3">
      <c r="B9" s="8"/>
      <c r="C9" s="8"/>
    </row>
    <row r="10" spans="1:3">
      <c r="A10" s="2" t="s">
        <v>8</v>
      </c>
      <c r="B10" s="7" t="s">
        <v>13</v>
      </c>
      <c r="C10" s="32" t="s">
        <v>39</v>
      </c>
    </row>
    <row r="11" spans="1:3">
      <c r="A11" s="1" t="s">
        <v>5</v>
      </c>
      <c r="B11" s="10">
        <v>1</v>
      </c>
      <c r="C11" s="31"/>
    </row>
    <row r="12" spans="1:3">
      <c r="A12" s="1" t="s">
        <v>0</v>
      </c>
      <c r="B12" s="11">
        <v>1</v>
      </c>
      <c r="C12" s="8"/>
    </row>
    <row r="13" spans="1:3">
      <c r="A13" s="1" t="s">
        <v>1</v>
      </c>
      <c r="B13" s="11">
        <v>3</v>
      </c>
      <c r="C13" s="8"/>
    </row>
    <row r="14" spans="1:3">
      <c r="A14" s="1" t="s">
        <v>2</v>
      </c>
      <c r="B14" s="11">
        <v>3</v>
      </c>
      <c r="C14" s="8"/>
    </row>
    <row r="15" spans="1:3">
      <c r="A15" s="1" t="s">
        <v>3</v>
      </c>
      <c r="B15" s="11">
        <v>2</v>
      </c>
      <c r="C15" s="8"/>
    </row>
    <row r="16" spans="1:3">
      <c r="A16" s="1" t="s">
        <v>4</v>
      </c>
      <c r="B16" s="12">
        <v>5</v>
      </c>
      <c r="C16" s="8"/>
    </row>
    <row r="17" spans="1:3">
      <c r="A17" s="4" t="s">
        <v>9</v>
      </c>
      <c r="B17" s="13">
        <f>SUM(B11:B16)</f>
        <v>15</v>
      </c>
      <c r="C17" s="14" t="str">
        <f>IF(B17&lt;&gt;15, "!", "")</f>
        <v/>
      </c>
    </row>
    <row r="18" spans="1:3">
      <c r="B18" s="8"/>
      <c r="C18" s="8"/>
    </row>
    <row r="19" spans="1:3">
      <c r="B19" s="8"/>
      <c r="C19" s="8"/>
    </row>
    <row r="20" spans="1:3">
      <c r="A20" s="6"/>
      <c r="B20" s="6" t="s">
        <v>10</v>
      </c>
      <c r="C20" s="6" t="s">
        <v>11</v>
      </c>
    </row>
    <row r="21" spans="1:3">
      <c r="A21" s="6" t="s">
        <v>5</v>
      </c>
      <c r="B21" s="9">
        <f t="shared" ref="B21:B26" si="0">B3*5</f>
        <v>10</v>
      </c>
      <c r="C21" s="6">
        <f t="shared" ref="C21:C26" si="1">(B11*B21)/$B$17</f>
        <v>0.66666666666666663</v>
      </c>
    </row>
    <row r="22" spans="1:3">
      <c r="A22" s="6" t="s">
        <v>0</v>
      </c>
      <c r="B22" s="9">
        <f t="shared" si="0"/>
        <v>10</v>
      </c>
      <c r="C22" s="6">
        <f t="shared" si="1"/>
        <v>0.66666666666666663</v>
      </c>
    </row>
    <row r="23" spans="1:3">
      <c r="A23" s="6" t="s">
        <v>1</v>
      </c>
      <c r="B23" s="9">
        <f t="shared" si="0"/>
        <v>10</v>
      </c>
      <c r="C23" s="6">
        <f t="shared" si="1"/>
        <v>2</v>
      </c>
    </row>
    <row r="24" spans="1:3">
      <c r="A24" s="6" t="s">
        <v>2</v>
      </c>
      <c r="B24" s="9">
        <f t="shared" si="0"/>
        <v>35</v>
      </c>
      <c r="C24" s="6">
        <f t="shared" si="1"/>
        <v>7</v>
      </c>
    </row>
    <row r="25" spans="1:3">
      <c r="A25" s="6" t="s">
        <v>3</v>
      </c>
      <c r="B25" s="9">
        <f t="shared" si="0"/>
        <v>35</v>
      </c>
      <c r="C25" s="6">
        <f t="shared" si="1"/>
        <v>4.666666666666667</v>
      </c>
    </row>
    <row r="26" spans="1:3">
      <c r="A26" s="6" t="s">
        <v>4</v>
      </c>
      <c r="B26" s="9">
        <f t="shared" si="0"/>
        <v>5</v>
      </c>
      <c r="C26" s="6">
        <f t="shared" si="1"/>
        <v>1.6666666666666667</v>
      </c>
    </row>
    <row r="29" spans="1:3">
      <c r="A29" s="15"/>
      <c r="B29" s="16" t="s">
        <v>10</v>
      </c>
      <c r="C29" s="16" t="s">
        <v>36</v>
      </c>
    </row>
    <row r="30" spans="1:3">
      <c r="A30" s="5" t="s">
        <v>12</v>
      </c>
      <c r="B30" s="5">
        <f>ROUND(AVERAGE(B21:B26),3)</f>
        <v>17.5</v>
      </c>
      <c r="C30" s="5">
        <f>ROUND(SUM(C21:C26),3)</f>
        <v>16.667000000000002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P1</vt:lpstr>
      <vt:lpstr>P2</vt:lpstr>
      <vt:lpstr>P3</vt:lpstr>
      <vt:lpstr>P4</vt:lpstr>
      <vt:lpstr>P5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Talbot</dc:creator>
  <cp:lastModifiedBy>Martin Talbot</cp:lastModifiedBy>
  <dcterms:created xsi:type="dcterms:W3CDTF">2016-09-12T00:19:56Z</dcterms:created>
  <dcterms:modified xsi:type="dcterms:W3CDTF">2017-07-03T00:14:03Z</dcterms:modified>
</cp:coreProperties>
</file>