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计算" sheetId="1" r:id="rId1"/>
    <sheet name="公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E23" i="1" l="1"/>
  <c r="I23" i="1" s="1"/>
  <c r="J23" i="1" s="1"/>
  <c r="G3" i="1"/>
  <c r="E3" i="1"/>
  <c r="F3" i="1" s="1"/>
  <c r="I3" i="1" l="1"/>
  <c r="K12" i="1" l="1"/>
  <c r="K10" i="1"/>
  <c r="K13" i="1"/>
  <c r="K11" i="1"/>
  <c r="J3" i="1"/>
  <c r="K9" i="1"/>
  <c r="F11" i="1"/>
  <c r="F9" i="1"/>
  <c r="K8" i="1"/>
  <c r="F10" i="1"/>
  <c r="L13" i="1" l="1"/>
  <c r="L11" i="1"/>
  <c r="L12" i="1"/>
  <c r="M12" i="1"/>
  <c r="M8" i="1"/>
  <c r="M11" i="1"/>
  <c r="M10" i="1"/>
  <c r="M13" i="1"/>
  <c r="M9" i="1"/>
  <c r="L10" i="1"/>
  <c r="E9" i="1"/>
  <c r="D9" i="1"/>
  <c r="L9" i="1"/>
  <c r="L8" i="1"/>
  <c r="C9" i="1"/>
  <c r="D10" i="1"/>
  <c r="E10" i="1"/>
  <c r="C10" i="1"/>
  <c r="D11" i="1"/>
  <c r="E11" i="1"/>
  <c r="C11" i="1"/>
</calcChain>
</file>

<file path=xl/sharedStrings.xml><?xml version="1.0" encoding="utf-8"?>
<sst xmlns="http://schemas.openxmlformats.org/spreadsheetml/2006/main" count="68" uniqueCount="56">
  <si>
    <t>男子</t>
    <phoneticPr fontId="1" type="noConversion"/>
  </si>
  <si>
    <t>女子</t>
    <phoneticPr fontId="1" type="noConversion"/>
  </si>
  <si>
    <t>体重/KG</t>
    <phoneticPr fontId="1" type="noConversion"/>
  </si>
  <si>
    <t>身高/CM</t>
    <phoneticPr fontId="1" type="noConversion"/>
  </si>
  <si>
    <t>年龄/Y</t>
    <phoneticPr fontId="1" type="noConversion"/>
  </si>
  <si>
    <t>正常：18.5-24.99</t>
  </si>
  <si>
    <t>过重：25-28</t>
  </si>
  <si>
    <t>肥胖：28-32</t>
  </si>
  <si>
    <t>非常肥胖, 高于32</t>
  </si>
  <si>
    <t>过轻：低于18.5</t>
    <phoneticPr fontId="1" type="noConversion"/>
  </si>
  <si>
    <t>千焦</t>
    <phoneticPr fontId="1" type="noConversion"/>
  </si>
  <si>
    <t>BMI</t>
    <phoneticPr fontId="1" type="noConversion"/>
  </si>
  <si>
    <t>体质指数（BMI）=体重（kg）÷身高^2（m）</t>
    <phoneticPr fontId="1" type="noConversion"/>
  </si>
  <si>
    <t>66.7+13.75×体重（公斤）+  5×身长（厘米）- 6.76×年龄（年）</t>
    <phoneticPr fontId="1" type="noConversion"/>
  </si>
  <si>
    <t>65.5+  9.6×体重（公斤）+ 1.7×身长（厘米）-  4.7×年龄（年）</t>
    <phoneticPr fontId="1" type="noConversion"/>
  </si>
  <si>
    <t>BEE/Kcal</t>
    <phoneticPr fontId="1" type="noConversion"/>
  </si>
  <si>
    <t>活动强度</t>
  </si>
  <si>
    <t>活动内容</t>
  </si>
  <si>
    <t xml:space="preserve">活动强度系数  </t>
  </si>
  <si>
    <t>极轻</t>
  </si>
  <si>
    <t>驾驶，看电视，打字，玩牌，坐，站，躺，看书等</t>
  </si>
  <si>
    <t>轻</t>
  </si>
  <si>
    <t>打扫房间，短距离散步，打高尔夫等</t>
  </si>
  <si>
    <t>中等</t>
  </si>
  <si>
    <t>重的家务活，网球，羽毛球，滑雪，溜冰，跳舞等</t>
  </si>
  <si>
    <t>重</t>
  </si>
  <si>
    <t>重体力劳动，运动，篮球，足球，爬山等</t>
  </si>
  <si>
    <r>
      <rPr>
        <b/>
        <sz val="11"/>
        <color theme="1"/>
        <rFont val="等线"/>
        <family val="3"/>
        <charset val="134"/>
        <scheme val="minor"/>
      </rPr>
      <t>Harris－Benedict
公式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</si>
  <si>
    <t>蛋白质产生热量 = 4 千卡/克</t>
    <phoneticPr fontId="1" type="noConversion"/>
  </si>
  <si>
    <t>碳水化合物产生热能 = 4 千卡/克</t>
    <phoneticPr fontId="1" type="noConversion"/>
  </si>
  <si>
    <t>所需食物能量/Kcal</t>
    <phoneticPr fontId="1" type="noConversion"/>
  </si>
  <si>
    <t>运动强度比例</t>
    <phoneticPr fontId="1" type="noConversion"/>
  </si>
  <si>
    <t>千焦</t>
    <phoneticPr fontId="1" type="noConversion"/>
  </si>
  <si>
    <t>蛋白质 13%</t>
    <phoneticPr fontId="1" type="noConversion"/>
  </si>
  <si>
    <t>脂肪 27%</t>
    <phoneticPr fontId="1" type="noConversion"/>
  </si>
  <si>
    <t>碳水化合物 60%</t>
    <phoneticPr fontId="1" type="noConversion"/>
  </si>
  <si>
    <t>早3</t>
    <phoneticPr fontId="1" type="noConversion"/>
  </si>
  <si>
    <t>中4</t>
    <phoneticPr fontId="1" type="noConversion"/>
  </si>
  <si>
    <t>晚3</t>
    <phoneticPr fontId="1" type="noConversion"/>
  </si>
  <si>
    <t>总能量</t>
    <phoneticPr fontId="1" type="noConversion"/>
  </si>
  <si>
    <t xml:space="preserve"> 脂肪产生热量 = 9 千卡/克</t>
    <phoneticPr fontId="1" type="noConversion"/>
  </si>
  <si>
    <t>9 Kcal/g</t>
    <phoneticPr fontId="1" type="noConversion"/>
  </si>
  <si>
    <t>4 Kcal/g</t>
    <phoneticPr fontId="1" type="noConversion"/>
  </si>
  <si>
    <t>一个鸡蛋</t>
    <phoneticPr fontId="1" type="noConversion"/>
  </si>
  <si>
    <t>蛋白质 g</t>
    <phoneticPr fontId="1" type="noConversion"/>
  </si>
  <si>
    <t>脂肪 g</t>
    <phoneticPr fontId="1" type="noConversion"/>
  </si>
  <si>
    <t>碳水化合物 g</t>
    <phoneticPr fontId="1" type="noConversion"/>
  </si>
  <si>
    <t>一个冰激凌</t>
    <phoneticPr fontId="1" type="noConversion"/>
  </si>
  <si>
    <t>日能量比例</t>
    <phoneticPr fontId="1" type="noConversion"/>
  </si>
  <si>
    <t>100g 牛肉</t>
    <phoneticPr fontId="1" type="noConversion"/>
  </si>
  <si>
    <t>早晚餐比例</t>
    <phoneticPr fontId="1" type="noConversion"/>
  </si>
  <si>
    <t>午餐餐比例</t>
    <phoneticPr fontId="1" type="noConversion"/>
  </si>
  <si>
    <t>100g 米饭</t>
    <phoneticPr fontId="1" type="noConversion"/>
  </si>
  <si>
    <t>100g 虾</t>
    <phoneticPr fontId="1" type="noConversion"/>
  </si>
  <si>
    <t>250ml 牛奶</t>
    <phoneticPr fontId="1" type="noConversion"/>
  </si>
  <si>
    <t>修改体重、身高、年龄和运动强度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</si>
</sst>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3" xfId="0" applyBorder="1"/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" zoomScaleNormal="100" workbookViewId="0">
      <selection activeCell="G1" sqref="G1"/>
    </sheetView>
  </sheetViews>
  <sheetFormatPr defaultRowHeight="14.25" x14ac:dyDescent="0.2"/>
  <cols>
    <col min="1" max="1" width="10.875" customWidth="1"/>
    <col min="3" max="3" width="11.125" customWidth="1"/>
    <col min="4" max="4" width="11.375" customWidth="1"/>
    <col min="5" max="5" width="18.875" customWidth="1"/>
    <col min="6" max="6" width="16" customWidth="1"/>
    <col min="7" max="7" width="14.125" customWidth="1"/>
    <col min="8" max="8" width="15.375" customWidth="1"/>
    <col min="9" max="9" width="17.125" customWidth="1"/>
    <col min="10" max="10" width="13.125" customWidth="1"/>
    <col min="11" max="11" width="10.5" customWidth="1"/>
    <col min="12" max="12" width="11.875" customWidth="1"/>
    <col min="13" max="13" width="11.625" customWidth="1"/>
  </cols>
  <sheetData>
    <row r="1" spans="1:13" ht="57" customHeight="1" x14ac:dyDescent="0.2">
      <c r="A1" s="16"/>
      <c r="B1" s="26"/>
      <c r="C1" s="27"/>
      <c r="D1" s="28"/>
      <c r="E1" s="53" t="s">
        <v>55</v>
      </c>
      <c r="F1" s="54"/>
      <c r="G1" s="29"/>
      <c r="H1" s="29"/>
      <c r="I1" s="29"/>
    </row>
    <row r="2" spans="1:13" x14ac:dyDescent="0.2">
      <c r="A2" s="40" t="s">
        <v>0</v>
      </c>
      <c r="B2" s="1" t="s">
        <v>2</v>
      </c>
      <c r="C2" s="2" t="s">
        <v>3</v>
      </c>
      <c r="D2" s="3" t="s">
        <v>4</v>
      </c>
      <c r="E2" s="2" t="s">
        <v>15</v>
      </c>
      <c r="F2" s="2" t="s">
        <v>10</v>
      </c>
      <c r="G2" s="2" t="s">
        <v>11</v>
      </c>
      <c r="H2" s="2" t="s">
        <v>31</v>
      </c>
      <c r="I2" s="2" t="s">
        <v>30</v>
      </c>
      <c r="J2" s="17" t="s">
        <v>32</v>
      </c>
    </row>
    <row r="3" spans="1:13" x14ac:dyDescent="0.2">
      <c r="A3" s="41"/>
      <c r="B3" s="4">
        <v>55</v>
      </c>
      <c r="C3" s="5">
        <v>172</v>
      </c>
      <c r="D3" s="24">
        <v>22</v>
      </c>
      <c r="E3" s="5">
        <f>66.7+13.75*B3+  5*C3- 6.76*D3</f>
        <v>1534.23</v>
      </c>
      <c r="F3" s="6">
        <f>E3*4.186</f>
        <v>6422.2867800000004</v>
      </c>
      <c r="G3" s="6">
        <f>B3/C3/C3*10000</f>
        <v>18.591130340724717</v>
      </c>
      <c r="H3" s="6">
        <v>1.3</v>
      </c>
      <c r="I3" s="15">
        <f>1.1*E3*H3</f>
        <v>2193.9489000000003</v>
      </c>
      <c r="J3" s="18">
        <f>I3*4.186</f>
        <v>9183.8700954000014</v>
      </c>
    </row>
    <row r="4" spans="1:13" x14ac:dyDescent="0.2">
      <c r="A4" s="42"/>
      <c r="B4" s="19"/>
      <c r="C4" s="20"/>
      <c r="D4" s="25"/>
      <c r="E4" s="20"/>
      <c r="F4" s="20"/>
      <c r="G4" s="21"/>
      <c r="H4" s="20"/>
      <c r="I4" s="22"/>
      <c r="J4" s="23"/>
    </row>
    <row r="7" spans="1:13" x14ac:dyDescent="0.2">
      <c r="B7" s="31"/>
      <c r="C7" s="2" t="s">
        <v>42</v>
      </c>
      <c r="D7" s="2" t="s">
        <v>41</v>
      </c>
      <c r="E7" s="2" t="s">
        <v>42</v>
      </c>
      <c r="F7" s="34"/>
      <c r="G7" s="38"/>
      <c r="H7" s="2" t="s">
        <v>44</v>
      </c>
      <c r="I7" s="2" t="s">
        <v>45</v>
      </c>
      <c r="J7" s="2" t="s">
        <v>46</v>
      </c>
      <c r="K7" s="2" t="s">
        <v>48</v>
      </c>
      <c r="L7" s="2" t="s">
        <v>50</v>
      </c>
      <c r="M7" s="3" t="s">
        <v>51</v>
      </c>
    </row>
    <row r="8" spans="1:13" x14ac:dyDescent="0.2">
      <c r="B8" s="32"/>
      <c r="C8" s="8" t="s">
        <v>33</v>
      </c>
      <c r="D8" s="8" t="s">
        <v>34</v>
      </c>
      <c r="E8" s="8" t="s">
        <v>35</v>
      </c>
      <c r="F8" s="8" t="s">
        <v>39</v>
      </c>
      <c r="G8" s="7" t="s">
        <v>43</v>
      </c>
      <c r="H8" s="5">
        <v>6.65</v>
      </c>
      <c r="I8" s="5">
        <v>4.4000000000000004</v>
      </c>
      <c r="J8" s="5">
        <v>1.4</v>
      </c>
      <c r="K8" s="35">
        <f>(H8*4+I8*9+J8*4)/I3</f>
        <v>3.27263775377813E-2</v>
      </c>
      <c r="L8" s="35">
        <f>(H8*4+I8*9+J8*4)/F9</f>
        <v>0.10908792512593767</v>
      </c>
      <c r="M8" s="36">
        <f>(H8*4+I8*9+J8*4)/F10</f>
        <v>8.1815943844453246E-2</v>
      </c>
    </row>
    <row r="9" spans="1:13" x14ac:dyDescent="0.2">
      <c r="B9" s="7" t="s">
        <v>36</v>
      </c>
      <c r="C9" s="15">
        <f>F9*0.13/4</f>
        <v>21.391001775000003</v>
      </c>
      <c r="D9" s="15">
        <f>F9*0.27/9</f>
        <v>19.745540100000003</v>
      </c>
      <c r="E9" s="15">
        <f>F9*0.6/4</f>
        <v>98.727700500000012</v>
      </c>
      <c r="F9" s="15">
        <f>I3*0.3</f>
        <v>658.1846700000001</v>
      </c>
      <c r="G9" s="37" t="s">
        <v>54</v>
      </c>
      <c r="H9" s="5">
        <v>7.75</v>
      </c>
      <c r="I9" s="5">
        <v>9.25</v>
      </c>
      <c r="J9" s="5">
        <v>12</v>
      </c>
      <c r="K9" s="35">
        <f>(H9*4+I9*9+J9*4)/I3</f>
        <v>7.3953408851044788E-2</v>
      </c>
      <c r="L9" s="35">
        <f>(H9*4+I9*9+J9*4)/F9</f>
        <v>0.24651136283681596</v>
      </c>
      <c r="M9" s="36">
        <f>(H9*4+I9*9+J9*4)/F10</f>
        <v>0.18488352212761197</v>
      </c>
    </row>
    <row r="10" spans="1:13" x14ac:dyDescent="0.2">
      <c r="B10" s="7" t="s">
        <v>37</v>
      </c>
      <c r="C10" s="15">
        <f t="shared" ref="C10:C11" si="0">F10*0.13/4</f>
        <v>28.521335700000005</v>
      </c>
      <c r="D10" s="15">
        <f t="shared" ref="D10:D11" si="1">F10*0.27/9</f>
        <v>26.327386800000006</v>
      </c>
      <c r="E10" s="15">
        <f t="shared" ref="E10:E11" si="2">F10*0.6/4</f>
        <v>131.63693400000002</v>
      </c>
      <c r="F10" s="15">
        <f>I3*0.4</f>
        <v>877.57956000000013</v>
      </c>
      <c r="G10" s="7" t="s">
        <v>47</v>
      </c>
      <c r="H10" s="5">
        <v>2.2999999999999998</v>
      </c>
      <c r="I10" s="5">
        <v>12</v>
      </c>
      <c r="J10" s="5">
        <v>24.8</v>
      </c>
      <c r="K10" s="35">
        <f>(H10*4+I10*9+J10*4)/I3</f>
        <v>9.8634931743396562E-2</v>
      </c>
      <c r="L10" s="35">
        <f>(H10*4+I10*9+J10*4)/F9</f>
        <v>0.32878310581132186</v>
      </c>
      <c r="M10" s="36">
        <f>(H10*4+I10*9+J10*4)/F10</f>
        <v>0.2465873293584914</v>
      </c>
    </row>
    <row r="11" spans="1:13" x14ac:dyDescent="0.2">
      <c r="B11" s="33" t="s">
        <v>38</v>
      </c>
      <c r="C11" s="22">
        <f t="shared" si="0"/>
        <v>21.391001775000003</v>
      </c>
      <c r="D11" s="22">
        <f t="shared" si="1"/>
        <v>19.745540100000003</v>
      </c>
      <c r="E11" s="22">
        <f t="shared" si="2"/>
        <v>98.727700500000012</v>
      </c>
      <c r="F11" s="22">
        <f>I3*0.3</f>
        <v>658.1846700000001</v>
      </c>
      <c r="G11" s="7" t="s">
        <v>49</v>
      </c>
      <c r="H11" s="5">
        <v>20</v>
      </c>
      <c r="I11" s="5">
        <v>5</v>
      </c>
      <c r="J11" s="5">
        <v>0</v>
      </c>
      <c r="K11" s="35">
        <f>(H11*4+I11*9+J11*4)/I3</f>
        <v>5.6974891256583039E-2</v>
      </c>
      <c r="L11" s="35">
        <f>(H11*4+I11*9+J11*4)/F9</f>
        <v>0.18991630418861014</v>
      </c>
      <c r="M11" s="36">
        <f>(H11*4+I11*9+J11*4)/F10</f>
        <v>0.14243722814145759</v>
      </c>
    </row>
    <row r="12" spans="1:13" x14ac:dyDescent="0.2">
      <c r="G12" s="7" t="s">
        <v>52</v>
      </c>
      <c r="H12" s="5">
        <v>7.4</v>
      </c>
      <c r="I12" s="5">
        <v>0.8</v>
      </c>
      <c r="J12" s="5">
        <v>80</v>
      </c>
      <c r="K12" s="35">
        <f>(H12*4+I12*9+J12*4)/I3</f>
        <v>0.16262912960279063</v>
      </c>
      <c r="L12" s="35">
        <f>(H12*4+I12*9+J12*4)/F9</f>
        <v>0.54209709867596878</v>
      </c>
      <c r="M12" s="36">
        <f>(H12*4+I12*9+J12*4)/F10</f>
        <v>0.40657282400697659</v>
      </c>
    </row>
    <row r="13" spans="1:13" x14ac:dyDescent="0.2">
      <c r="G13" s="7" t="s">
        <v>53</v>
      </c>
      <c r="H13" s="5">
        <v>40</v>
      </c>
      <c r="I13" s="5">
        <v>0</v>
      </c>
      <c r="J13" s="5">
        <v>0</v>
      </c>
      <c r="K13" s="35">
        <f>(H13*4+I13*9+J13*4)/I3</f>
        <v>7.2927860808426295E-2</v>
      </c>
      <c r="L13" s="35">
        <f>(H13*4+I13*9+J13*4)/F9</f>
        <v>0.24309286936142097</v>
      </c>
      <c r="M13" s="36">
        <f>(H13*4+I13*9+J13*4)/F10</f>
        <v>0.18231965202106573</v>
      </c>
    </row>
    <row r="14" spans="1:13" x14ac:dyDescent="0.2">
      <c r="G14" s="4"/>
      <c r="H14" s="5"/>
      <c r="I14" s="5"/>
      <c r="J14" s="5"/>
      <c r="K14" s="5"/>
      <c r="L14" s="5"/>
      <c r="M14" s="39"/>
    </row>
    <row r="15" spans="1:13" x14ac:dyDescent="0.2">
      <c r="G15" s="4"/>
      <c r="H15" s="5"/>
      <c r="I15" s="5"/>
      <c r="J15" s="5"/>
      <c r="K15" s="5"/>
      <c r="L15" s="5"/>
      <c r="M15" s="39"/>
    </row>
    <row r="16" spans="1:13" x14ac:dyDescent="0.2">
      <c r="G16" s="19"/>
      <c r="H16" s="20"/>
      <c r="I16" s="20"/>
      <c r="J16" s="20"/>
      <c r="K16" s="20"/>
      <c r="L16" s="20"/>
      <c r="M16" s="11"/>
    </row>
    <row r="17" spans="1:10" x14ac:dyDescent="0.2">
      <c r="H17" s="30"/>
    </row>
    <row r="22" spans="1:10" x14ac:dyDescent="0.2">
      <c r="A22" s="40" t="s">
        <v>1</v>
      </c>
      <c r="B22" s="1" t="s">
        <v>2</v>
      </c>
      <c r="C22" s="2" t="s">
        <v>3</v>
      </c>
      <c r="D22" s="3" t="s">
        <v>4</v>
      </c>
      <c r="E22" s="2" t="s">
        <v>15</v>
      </c>
      <c r="F22" s="2" t="s">
        <v>10</v>
      </c>
      <c r="G22" s="2" t="s">
        <v>11</v>
      </c>
      <c r="H22" s="2" t="s">
        <v>31</v>
      </c>
      <c r="I22" s="2" t="s">
        <v>30</v>
      </c>
      <c r="J22" s="17" t="s">
        <v>32</v>
      </c>
    </row>
    <row r="23" spans="1:10" x14ac:dyDescent="0.2">
      <c r="A23" s="41"/>
      <c r="B23" s="4">
        <v>50</v>
      </c>
      <c r="C23" s="5">
        <v>168</v>
      </c>
      <c r="D23" s="24">
        <v>22</v>
      </c>
      <c r="E23" s="5">
        <f>65.5+  9.6*B23+ 1.7*C23-  4.7*D23</f>
        <v>727.69999999999993</v>
      </c>
      <c r="F23" s="5"/>
      <c r="G23" s="6">
        <f t="shared" ref="G23" si="3">B23/C23/C23*10000</f>
        <v>17.715419501133788</v>
      </c>
      <c r="H23" s="5">
        <v>1.3</v>
      </c>
      <c r="I23" s="15">
        <f t="shared" ref="I23" si="4">1.1*E23*H23</f>
        <v>1040.6110000000001</v>
      </c>
      <c r="J23" s="18">
        <f t="shared" ref="J23" si="5">I23*4.186</f>
        <v>4355.9976460000007</v>
      </c>
    </row>
    <row r="24" spans="1:10" x14ac:dyDescent="0.2">
      <c r="A24" s="42"/>
      <c r="B24" s="9"/>
      <c r="C24" s="10"/>
      <c r="D24" s="11"/>
      <c r="E24" s="10"/>
      <c r="F24" s="10"/>
      <c r="G24" s="10"/>
      <c r="H24" s="10"/>
      <c r="I24" s="10"/>
      <c r="J24" s="11"/>
    </row>
  </sheetData>
  <mergeCells count="3">
    <mergeCell ref="A2:A4"/>
    <mergeCell ref="A22:A24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A7" sqref="A7:D7"/>
    </sheetView>
  </sheetViews>
  <sheetFormatPr defaultRowHeight="14.25" x14ac:dyDescent="0.2"/>
  <cols>
    <col min="1" max="1" width="13.5" customWidth="1"/>
    <col min="4" max="4" width="32.375" customWidth="1"/>
    <col min="5" max="5" width="19" customWidth="1"/>
    <col min="9" max="9" width="40.875" customWidth="1"/>
  </cols>
  <sheetData>
    <row r="2" spans="1:9" ht="51" customHeight="1" x14ac:dyDescent="0.2">
      <c r="A2" s="47" t="s">
        <v>27</v>
      </c>
      <c r="B2" s="48"/>
      <c r="C2" s="48"/>
      <c r="D2" s="48"/>
      <c r="E2" s="14" t="s">
        <v>0</v>
      </c>
      <c r="F2" s="49" t="s">
        <v>13</v>
      </c>
      <c r="G2" s="50"/>
      <c r="H2" s="50"/>
      <c r="I2" s="50"/>
    </row>
    <row r="3" spans="1:9" ht="51" customHeight="1" x14ac:dyDescent="0.2">
      <c r="A3" s="48"/>
      <c r="B3" s="48"/>
      <c r="C3" s="48"/>
      <c r="D3" s="48"/>
      <c r="E3" s="14" t="s">
        <v>1</v>
      </c>
      <c r="F3" s="49" t="s">
        <v>14</v>
      </c>
      <c r="G3" s="50"/>
      <c r="H3" s="50"/>
      <c r="I3" s="50"/>
    </row>
    <row r="7" spans="1:9" x14ac:dyDescent="0.2">
      <c r="A7" s="51" t="s">
        <v>40</v>
      </c>
      <c r="B7" s="51"/>
      <c r="C7" s="51"/>
      <c r="D7" s="51"/>
      <c r="E7" s="43" t="s">
        <v>12</v>
      </c>
      <c r="F7" s="44"/>
      <c r="G7" s="44"/>
      <c r="H7" s="45"/>
    </row>
    <row r="8" spans="1:9" x14ac:dyDescent="0.2">
      <c r="A8" s="51" t="s">
        <v>28</v>
      </c>
      <c r="B8" s="51"/>
      <c r="C8" s="51"/>
      <c r="D8" s="51"/>
      <c r="E8" s="43" t="s">
        <v>9</v>
      </c>
      <c r="F8" s="44"/>
      <c r="G8" s="44"/>
      <c r="H8" s="45"/>
    </row>
    <row r="9" spans="1:9" x14ac:dyDescent="0.2">
      <c r="A9" s="51" t="s">
        <v>29</v>
      </c>
      <c r="B9" s="51"/>
      <c r="C9" s="51"/>
      <c r="D9" s="51"/>
      <c r="E9" s="43" t="s">
        <v>5</v>
      </c>
      <c r="F9" s="44"/>
      <c r="G9" s="44"/>
      <c r="H9" s="45"/>
    </row>
    <row r="10" spans="1:9" x14ac:dyDescent="0.2">
      <c r="E10" s="43" t="s">
        <v>6</v>
      </c>
      <c r="F10" s="44"/>
      <c r="G10" s="44"/>
      <c r="H10" s="45"/>
    </row>
    <row r="11" spans="1:9" x14ac:dyDescent="0.2">
      <c r="E11" s="43" t="s">
        <v>7</v>
      </c>
      <c r="F11" s="44"/>
      <c r="G11" s="44"/>
      <c r="H11" s="45"/>
    </row>
    <row r="12" spans="1:9" x14ac:dyDescent="0.2">
      <c r="E12" s="43" t="s">
        <v>8</v>
      </c>
      <c r="F12" s="44"/>
      <c r="G12" s="44"/>
      <c r="H12" s="45"/>
    </row>
    <row r="14" spans="1:9" x14ac:dyDescent="0.2">
      <c r="A14" s="12" t="s">
        <v>16</v>
      </c>
      <c r="B14" s="52" t="s">
        <v>17</v>
      </c>
      <c r="C14" s="52"/>
      <c r="D14" s="52"/>
      <c r="E14" s="12" t="s">
        <v>18</v>
      </c>
    </row>
    <row r="15" spans="1:9" x14ac:dyDescent="0.2">
      <c r="A15" s="13" t="s">
        <v>19</v>
      </c>
      <c r="B15" s="46" t="s">
        <v>20</v>
      </c>
      <c r="C15" s="46"/>
      <c r="D15" s="46"/>
      <c r="E15" s="13">
        <v>0.2</v>
      </c>
    </row>
    <row r="16" spans="1:9" x14ac:dyDescent="0.2">
      <c r="A16" s="13" t="s">
        <v>21</v>
      </c>
      <c r="B16" s="46" t="s">
        <v>22</v>
      </c>
      <c r="C16" s="46"/>
      <c r="D16" s="46"/>
      <c r="E16" s="13">
        <v>0.3</v>
      </c>
    </row>
    <row r="17" spans="1:5" x14ac:dyDescent="0.2">
      <c r="A17" s="13" t="s">
        <v>23</v>
      </c>
      <c r="B17" s="46" t="s">
        <v>24</v>
      </c>
      <c r="C17" s="46"/>
      <c r="D17" s="46"/>
      <c r="E17" s="13">
        <v>0.4</v>
      </c>
    </row>
    <row r="18" spans="1:5" x14ac:dyDescent="0.2">
      <c r="A18" s="13" t="s">
        <v>25</v>
      </c>
      <c r="B18" s="46" t="s">
        <v>26</v>
      </c>
      <c r="C18" s="46"/>
      <c r="D18" s="46"/>
      <c r="E18" s="13">
        <v>0.5</v>
      </c>
    </row>
  </sheetData>
  <mergeCells count="17">
    <mergeCell ref="B17:D17"/>
    <mergeCell ref="B18:D18"/>
    <mergeCell ref="B14:D14"/>
    <mergeCell ref="B15:D15"/>
    <mergeCell ref="E10:H10"/>
    <mergeCell ref="E11:H11"/>
    <mergeCell ref="E12:H12"/>
    <mergeCell ref="E7:H7"/>
    <mergeCell ref="E8:H8"/>
    <mergeCell ref="B16:D16"/>
    <mergeCell ref="A2:D3"/>
    <mergeCell ref="F2:I2"/>
    <mergeCell ref="F3:I3"/>
    <mergeCell ref="A9:D9"/>
    <mergeCell ref="A7:D7"/>
    <mergeCell ref="A8:D8"/>
    <mergeCell ref="E9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2016-07-07T10:46:00Z</dcterms:modified>
</cp:coreProperties>
</file>